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ONORARI 108-2020\"/>
    </mc:Choice>
  </mc:AlternateContent>
  <xr:revisionPtr revIDLastSave="0" documentId="13_ncr:1_{844A4C60-1386-472C-B240-4AF381A123EE}" xr6:coauthVersionLast="45" xr6:coauthVersionMax="45" xr10:uidLastSave="{00000000-0000-0000-0000-000000000000}"/>
  <bookViews>
    <workbookView xWindow="-120" yWindow="-120" windowWidth="29040" windowHeight="16440" tabRatio="931" xr2:uid="{00000000-000D-0000-FFFF-FFFF00000000}"/>
  </bookViews>
  <sheets>
    <sheet name="Prestazioni Specialistiche GEO" sheetId="35" r:id="rId1"/>
  </sheets>
  <definedNames>
    <definedName name="_xlnm.Print_Area" localSheetId="0">'Prestazioni Specialistiche GEO'!$A$1:$L$51</definedName>
    <definedName name="categoria">#REF!</definedName>
    <definedName name="clas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35" l="1"/>
  <c r="I22" i="35"/>
  <c r="J22" i="35"/>
  <c r="G22" i="35"/>
  <c r="H21" i="35"/>
  <c r="I21" i="35"/>
  <c r="J21" i="35"/>
  <c r="G21" i="35"/>
  <c r="G20" i="35"/>
  <c r="AE27" i="35"/>
  <c r="F9" i="35" s="1"/>
  <c r="AE20" i="35"/>
  <c r="F8" i="35" s="1"/>
  <c r="AE10" i="35"/>
  <c r="F7" i="35" s="1"/>
  <c r="H23" i="35" l="1"/>
  <c r="I23" i="35"/>
  <c r="J23" i="35"/>
  <c r="G23" i="35"/>
  <c r="H24" i="35"/>
  <c r="I24" i="35"/>
  <c r="J24" i="35"/>
  <c r="G24" i="35"/>
  <c r="K13" i="35" l="1"/>
  <c r="I30" i="35" l="1"/>
  <c r="H20" i="35" l="1"/>
  <c r="I20" i="35"/>
  <c r="J20" i="35"/>
  <c r="J14" i="35" l="1"/>
  <c r="J16" i="35" s="1"/>
  <c r="I14" i="35"/>
  <c r="I16" i="35" s="1"/>
  <c r="H14" i="35"/>
  <c r="H16" i="35" s="1"/>
  <c r="G14" i="35"/>
  <c r="G16" i="35" s="1"/>
  <c r="G30" i="35"/>
  <c r="K22" i="35" l="1"/>
  <c r="G25" i="35"/>
  <c r="G26" i="35" s="1"/>
  <c r="G27" i="35" s="1"/>
  <c r="H25" i="35"/>
  <c r="H26" i="35" s="1"/>
  <c r="H27" i="35" s="1"/>
  <c r="J25" i="35"/>
  <c r="J26" i="35" s="1"/>
  <c r="J27" i="35" s="1"/>
  <c r="K30" i="35"/>
  <c r="I25" i="35"/>
  <c r="I26" i="35" s="1"/>
  <c r="I27" i="35" s="1"/>
  <c r="K24" i="35" l="1"/>
  <c r="K19" i="35"/>
  <c r="K27" i="35"/>
  <c r="K33" i="35" s="1"/>
  <c r="K21" i="35"/>
  <c r="K20" i="35"/>
  <c r="K23" i="35"/>
  <c r="K34" i="35" l="1"/>
  <c r="K35" i="35" s="1"/>
  <c r="K36" i="3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Utente Windows</author>
    <author>CASA</author>
  </authors>
  <commentList>
    <comment ref="G13" authorId="0" shapeId="0" xr:uid="{13A6BC0A-CB2F-4FCB-9EF8-2FE4A02B9070}">
      <text>
        <r>
          <rPr>
            <b/>
            <sz val="9"/>
            <color indexed="81"/>
            <rFont val="Tahoma"/>
            <family val="2"/>
          </rPr>
          <t>Inserire importo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0" shapeId="0" xr:uid="{9C6D9C72-CEF1-425D-9D0B-88B9D54CA7BF}">
      <text>
        <r>
          <rPr>
            <b/>
            <sz val="9"/>
            <color indexed="81"/>
            <rFont val="Tahoma"/>
            <family val="2"/>
          </rPr>
          <t>Inserire importo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" authorId="0" shapeId="0" xr:uid="{BA0D2B36-FC76-4CDD-9E8B-A34C2D78F109}">
      <text>
        <r>
          <rPr>
            <b/>
            <sz val="9"/>
            <color indexed="81"/>
            <rFont val="Tahoma"/>
            <family val="2"/>
          </rPr>
          <t>Inserire importo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" authorId="0" shapeId="0" xr:uid="{11143710-7BC0-4DEB-B6F7-2C42247EF3D5}">
      <text>
        <r>
          <rPr>
            <b/>
            <sz val="9"/>
            <color indexed="81"/>
            <rFont val="Tahoma"/>
            <family val="2"/>
          </rPr>
          <t>Inserire importo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5" authorId="1" shapeId="0" xr:uid="{14047ACF-397E-4825-8B00-9E9DF85FB3CE}">
      <text>
        <r>
          <rPr>
            <b/>
            <sz val="9"/>
            <color indexed="81"/>
            <rFont val="Tahoma"/>
            <family val="2"/>
          </rPr>
          <t xml:space="preserve">Grado di complessità (Tavola Z-1:
</t>
        </r>
        <r>
          <rPr>
            <sz val="9"/>
            <color indexed="81"/>
            <rFont val="Tahoma"/>
            <family val="2"/>
          </rPr>
          <t>in generale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media tra il valore ridotto e quello elevato (vedi punto 2)
</t>
        </r>
      </text>
    </comment>
    <comment ref="H15" authorId="1" shapeId="0" xr:uid="{26CB9AE8-17A3-4705-A57B-C89D55883342}">
      <text>
        <r>
          <rPr>
            <b/>
            <sz val="9"/>
            <color indexed="81"/>
            <rFont val="Tahoma"/>
            <family val="2"/>
          </rPr>
          <t>Grado di complessità (Tavola Z-1:
i</t>
        </r>
        <r>
          <rPr>
            <sz val="9"/>
            <color indexed="81"/>
            <rFont val="Tahoma"/>
            <family val="2"/>
          </rPr>
          <t>n generale media tra il valore ridotto e quello elevato (vedi punto 2)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15" authorId="1" shapeId="0" xr:uid="{417E6D7C-4719-4025-ACFF-54AB0C99804D}">
      <text>
        <r>
          <rPr>
            <b/>
            <sz val="9"/>
            <color indexed="81"/>
            <rFont val="Tahoma"/>
            <family val="2"/>
          </rPr>
          <t xml:space="preserve">Grado di complessità (Tavola Z-1:
</t>
        </r>
        <r>
          <rPr>
            <sz val="9"/>
            <color indexed="81"/>
            <rFont val="Tahoma"/>
            <family val="2"/>
          </rPr>
          <t>in generale media tra il valore ridotto e quello elevato (vedi punto 2)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15" authorId="1" shapeId="0" xr:uid="{CD501391-C0E2-4816-999F-BEA9E29820C3}">
      <text>
        <r>
          <rPr>
            <b/>
            <sz val="9"/>
            <color indexed="81"/>
            <rFont val="Tahoma"/>
            <family val="2"/>
          </rPr>
          <t xml:space="preserve">Grado di complessità (Tavola Z-1:
</t>
        </r>
        <r>
          <rPr>
            <sz val="9"/>
            <color indexed="81"/>
            <rFont val="Tahoma"/>
            <family val="2"/>
          </rPr>
          <t>in generale media tra il valore ridotto e quello elevato (vedi punto 2)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<sst xmlns="http://schemas.openxmlformats.org/spreadsheetml/2006/main" count="67" uniqueCount="65">
  <si>
    <t>Oggetto:</t>
  </si>
  <si>
    <t>IVA</t>
  </si>
  <si>
    <t>TOTALE ONORARIO compreso IVA e CP</t>
  </si>
  <si>
    <t>Contributo previdenziale (art. 8 D.Lgs. 103/96) sull'onorario</t>
  </si>
  <si>
    <t>Destinazione funzionale opera :</t>
  </si>
  <si>
    <t>1/0</t>
  </si>
  <si>
    <t>Categoria d'opera</t>
  </si>
  <si>
    <t>A</t>
  </si>
  <si>
    <t>B</t>
  </si>
  <si>
    <t>C</t>
  </si>
  <si>
    <t>Edilizia</t>
  </si>
  <si>
    <t>Strutture</t>
  </si>
  <si>
    <t>Imp. term/san</t>
  </si>
  <si>
    <t>Imp. elettr.</t>
  </si>
  <si>
    <t>Totale</t>
  </si>
  <si>
    <t>Valore dell'opera</t>
  </si>
  <si>
    <t>V</t>
  </si>
  <si>
    <t xml:space="preserve">% sul valore </t>
  </si>
  <si>
    <t>P</t>
  </si>
  <si>
    <t>grado complessità</t>
  </si>
  <si>
    <t>G</t>
  </si>
  <si>
    <t>Fase</t>
  </si>
  <si>
    <t>totale incidenze</t>
  </si>
  <si>
    <r>
      <rPr>
        <sz val="10"/>
        <color theme="1"/>
        <rFont val="Symbol"/>
        <family val="1"/>
        <charset val="2"/>
      </rPr>
      <t>S</t>
    </r>
    <r>
      <rPr>
        <sz val="10"/>
        <color theme="1"/>
        <rFont val="Calibri"/>
        <family val="2"/>
        <scheme val="minor"/>
      </rPr>
      <t>Qi</t>
    </r>
  </si>
  <si>
    <t>Compenso</t>
  </si>
  <si>
    <r>
      <t>V*P*G*</t>
    </r>
    <r>
      <rPr>
        <sz val="10"/>
        <color theme="1"/>
        <rFont val="Symbol"/>
        <family val="1"/>
        <charset val="2"/>
      </rPr>
      <t>S</t>
    </r>
    <r>
      <rPr>
        <sz val="10"/>
        <color theme="1"/>
        <rFont val="Calibri"/>
        <family val="2"/>
        <scheme val="minor"/>
      </rPr>
      <t>Qi</t>
    </r>
  </si>
  <si>
    <t xml:space="preserve">Compenso ridotto del 30 % </t>
  </si>
  <si>
    <t>Prestazioni specialistiche / accessorie</t>
  </si>
  <si>
    <t>QbI.05</t>
  </si>
  <si>
    <t>QbI.07 + QbII.08</t>
  </si>
  <si>
    <t>QbI.10 + QbII.10</t>
  </si>
  <si>
    <t>PREST. SPEC.</t>
  </si>
  <si>
    <t>Analisi e relazione sulla Risposta Sismica Locale</t>
  </si>
  <si>
    <t>aliquota applicazione</t>
  </si>
  <si>
    <t>onorario</t>
  </si>
  <si>
    <t>Importi</t>
  </si>
  <si>
    <t>Firma e timbro</t>
  </si>
  <si>
    <t>Relazione di indagine idraulica</t>
  </si>
  <si>
    <t>Relazione di indagine geologica</t>
  </si>
  <si>
    <t>ONORARIO</t>
  </si>
  <si>
    <t>Importo Intervento</t>
  </si>
  <si>
    <t>Spese documentate:</t>
  </si>
  <si>
    <t>Relazione di indagine geotecnica definit.</t>
  </si>
  <si>
    <t>QbII.06</t>
  </si>
  <si>
    <t>Relazione di indagine geotecnica prelim.</t>
  </si>
  <si>
    <t>RESIDENZA</t>
  </si>
  <si>
    <t>STRUTTURE, OPERE INFRASRUTTURALI PUNTUALI, VERIFICHE SOGGETTE AD AZIONI SISMICHE</t>
  </si>
  <si>
    <t>STRUTTURE SPECIALI</t>
  </si>
  <si>
    <t>INSEDIAMENTI PRODUTTIVI PER L'AGRICOLTURA, L'INDUSTRIA, L'ARTIGIANATO DEPOSITI</t>
  </si>
  <si>
    <t>INDUSTRIA ALBERGHIERA, TURISMO E COMMERCIO E SERVIZI PER LA MOBILITA'</t>
  </si>
  <si>
    <t>SANITA', ISTRUZIONE, RICERCA</t>
  </si>
  <si>
    <t>CULTURA, VITA SOCIALE, SPORT, CULTO</t>
  </si>
  <si>
    <t>SEDI AMMINISTRATIVE, GIUDIZIARIE, DELLE FORZE DELL'ORDINE</t>
  </si>
  <si>
    <t>INTERVENTI SU EDIFICI E MANUFATTI DI RILEVANTE INTERESSE STORICO ARTISTICO E MONUMENTALE</t>
  </si>
  <si>
    <t>IMPIANTI MECCANICI A FLUIDO A SERVIZIO DELLE COSTRUZIONI</t>
  </si>
  <si>
    <t>IMPIANTI ELETTRICI E SPECIALI A SERVIZIO DELLE COSTRUZIONI – SINGOLE APPARECCHIATURE PER LABORATORI E IMPIANTI PILOTA</t>
  </si>
  <si>
    <t>IMPANTI PER LA PRODUZIONE DI ENERGIA – LABORATORI COMPLESSI</t>
  </si>
  <si>
    <t>EDILIZIA:</t>
  </si>
  <si>
    <t>STRUTTURE:</t>
  </si>
  <si>
    <t>IMPIANTI</t>
  </si>
  <si>
    <t>Relazione di indagine sismica preliminare</t>
  </si>
  <si>
    <t>Relazione di indagine sismica definitiva</t>
  </si>
  <si>
    <t>QbI.08</t>
  </si>
  <si>
    <t>QbII.10</t>
  </si>
  <si>
    <r>
      <rPr>
        <sz val="12"/>
        <color theme="1"/>
        <rFont val="Calibri"/>
        <family val="2"/>
        <scheme val="minor"/>
      </rPr>
      <t>Calcolo Compenso per prestazione professionale del GEOLOGO</t>
    </r>
    <r>
      <rPr>
        <b/>
        <sz val="12"/>
        <color theme="1"/>
        <rFont val="Calibri"/>
        <family val="2"/>
        <scheme val="minor"/>
      </rPr>
      <t xml:space="preserve"> - Ord. 108/2020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</si>
</sst>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L.&quot;\ #,##0;\-&quot;L.&quot;\ #,##0"/>
    <numFmt numFmtId="165" formatCode="&quot;L.&quot;\ #,##0;[Red]\-&quot;L.&quot;\ #,##0"/>
    <numFmt numFmtId="166" formatCode="0.00000"/>
    <numFmt numFmtId="167" formatCode="[$€-2]\ #,##0.00;\-[$€-2]\ #,##0.00"/>
    <numFmt numFmtId="168" formatCode="_-* #,##0.0000_-;\-* #,##0.0000_-;_-* &quot;-&quot;_-;_-@_-"/>
    <numFmt numFmtId="169" formatCode="0.0%"/>
    <numFmt numFmtId="170" formatCode="_-&quot;€&quot;\ * #,##0.00_-;\-&quot;€&quot;\ * #,##0.00_-;_-&quot;€&quot;\ * &quot;-&quot;??_-;_-@_-"/>
    <numFmt numFmtId="171" formatCode="_-[$€-410]\ * #,##0.00_-;\-[$€-410]\ * #,##0.00_-;_-[$€-410]\ * &quot;-&quot;??_-;_-@_-"/>
  </numFmts>
  <fonts count="23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MS Sans Serif"/>
    </font>
    <font>
      <b/>
      <sz val="12"/>
      <name val="MS Sans Serif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MS Sans Serif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11" fillId="0" borderId="0" applyFont="0" applyFill="0" applyBorder="0" applyAlignment="0" applyProtection="0"/>
  </cellStyleXfs>
  <cellXfs count="162">
    <xf numFmtId="0" fontId="0" fillId="0" borderId="0" xfId="0"/>
    <xf numFmtId="0" fontId="4" fillId="0" borderId="0" xfId="1" applyFont="1" applyFill="1" applyProtection="1"/>
    <xf numFmtId="164" fontId="4" fillId="0" borderId="0" xfId="1" applyNumberFormat="1" applyFont="1" applyFill="1" applyProtection="1"/>
    <xf numFmtId="0" fontId="5" fillId="0" borderId="0" xfId="1" applyFont="1" applyFill="1" applyProtection="1"/>
    <xf numFmtId="0" fontId="5" fillId="0" borderId="0" xfId="1" applyFont="1" applyFill="1" applyAlignment="1" applyProtection="1">
      <alignment horizontal="right"/>
    </xf>
    <xf numFmtId="0" fontId="6" fillId="0" borderId="0" xfId="1" applyFont="1" applyFill="1" applyProtection="1"/>
    <xf numFmtId="0" fontId="6" fillId="0" borderId="0" xfId="1" applyFont="1" applyFill="1" applyAlignment="1" applyProtection="1">
      <alignment horizontal="right"/>
    </xf>
    <xf numFmtId="167" fontId="13" fillId="0" borderId="0" xfId="1" applyNumberFormat="1" applyFont="1" applyFill="1" applyBorder="1" applyProtection="1"/>
    <xf numFmtId="167" fontId="14" fillId="0" borderId="0" xfId="1" applyNumberFormat="1" applyFont="1" applyFill="1" applyBorder="1" applyProtection="1"/>
    <xf numFmtId="0" fontId="16" fillId="0" borderId="0" xfId="1" applyFont="1" applyFill="1" applyProtection="1"/>
    <xf numFmtId="0" fontId="15" fillId="0" borderId="0" xfId="1" applyFont="1" applyFill="1" applyAlignment="1" applyProtection="1">
      <alignment horizontal="left"/>
    </xf>
    <xf numFmtId="167" fontId="13" fillId="0" borderId="13" xfId="1" applyNumberFormat="1" applyFont="1" applyFill="1" applyBorder="1" applyProtection="1"/>
    <xf numFmtId="9" fontId="14" fillId="0" borderId="13" xfId="3" applyFont="1" applyFill="1" applyBorder="1" applyAlignment="1" applyProtection="1">
      <alignment horizontal="center"/>
    </xf>
    <xf numFmtId="167" fontId="14" fillId="0" borderId="13" xfId="1" applyNumberFormat="1" applyFont="1" applyFill="1" applyBorder="1" applyProtection="1"/>
    <xf numFmtId="168" fontId="14" fillId="0" borderId="13" xfId="2" applyNumberFormat="1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Fill="1" applyAlignment="1" applyProtection="1"/>
    <xf numFmtId="0" fontId="7" fillId="0" borderId="0" xfId="0" applyFont="1" applyFill="1" applyBorder="1" applyAlignment="1" applyProtection="1">
      <alignment horizontal="center"/>
    </xf>
    <xf numFmtId="0" fontId="7" fillId="0" borderId="3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left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8" fillId="0" borderId="0" xfId="0" applyFont="1" applyFill="1" applyBorder="1" applyProtection="1"/>
    <xf numFmtId="0" fontId="8" fillId="0" borderId="12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/>
    </xf>
    <xf numFmtId="171" fontId="9" fillId="0" borderId="0" xfId="4" applyNumberFormat="1" applyFont="1" applyFill="1" applyBorder="1" applyAlignment="1" applyProtection="1"/>
    <xf numFmtId="171" fontId="8" fillId="0" borderId="0" xfId="4" applyNumberFormat="1" applyFont="1" applyFill="1" applyBorder="1" applyAlignment="1" applyProtection="1"/>
    <xf numFmtId="2" fontId="8" fillId="0" borderId="0" xfId="0" applyNumberFormat="1" applyFont="1" applyFill="1" applyBorder="1" applyProtection="1"/>
    <xf numFmtId="0" fontId="0" fillId="0" borderId="0" xfId="0" applyFill="1" applyProtection="1"/>
    <xf numFmtId="171" fontId="0" fillId="0" borderId="0" xfId="0" applyNumberFormat="1" applyProtection="1"/>
    <xf numFmtId="0" fontId="0" fillId="2" borderId="19" xfId="0" applyFill="1" applyBorder="1" applyProtection="1"/>
    <xf numFmtId="0" fontId="9" fillId="0" borderId="23" xfId="0" applyFont="1" applyBorder="1" applyAlignment="1" applyProtection="1">
      <alignment horizontal="center"/>
    </xf>
    <xf numFmtId="0" fontId="0" fillId="0" borderId="29" xfId="0" applyBorder="1" applyProtection="1"/>
    <xf numFmtId="0" fontId="8" fillId="0" borderId="27" xfId="0" applyFont="1" applyBorder="1" applyAlignment="1" applyProtection="1">
      <alignment horizontal="center"/>
    </xf>
    <xf numFmtId="171" fontId="8" fillId="0" borderId="0" xfId="0" applyNumberFormat="1" applyFont="1" applyFill="1" applyBorder="1" applyProtection="1"/>
    <xf numFmtId="0" fontId="0" fillId="0" borderId="17" xfId="0" applyBorder="1" applyProtection="1"/>
    <xf numFmtId="0" fontId="0" fillId="0" borderId="24" xfId="0" applyBorder="1" applyProtection="1"/>
    <xf numFmtId="0" fontId="8" fillId="0" borderId="25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/>
    </xf>
    <xf numFmtId="171" fontId="9" fillId="0" borderId="0" xfId="0" applyNumberFormat="1" applyFont="1" applyFill="1" applyBorder="1" applyProtection="1"/>
    <xf numFmtId="0" fontId="8" fillId="0" borderId="0" xfId="0" applyFont="1" applyBorder="1" applyProtection="1"/>
    <xf numFmtId="171" fontId="8" fillId="0" borderId="8" xfId="0" applyNumberFormat="1" applyFont="1" applyBorder="1" applyAlignment="1" applyProtection="1">
      <alignment horizontal="center"/>
    </xf>
    <xf numFmtId="171" fontId="8" fillId="0" borderId="0" xfId="0" applyNumberFormat="1" applyFont="1" applyFill="1" applyBorder="1" applyAlignment="1" applyProtection="1">
      <alignment horizontal="center"/>
    </xf>
    <xf numFmtId="0" fontId="0" fillId="0" borderId="13" xfId="0" applyBorder="1" applyProtection="1"/>
    <xf numFmtId="0" fontId="14" fillId="0" borderId="0" xfId="0" applyFont="1" applyProtection="1"/>
    <xf numFmtId="0" fontId="14" fillId="0" borderId="13" xfId="0" applyFont="1" applyBorder="1" applyProtection="1"/>
    <xf numFmtId="0" fontId="17" fillId="0" borderId="0" xfId="0" applyFont="1" applyProtection="1"/>
    <xf numFmtId="0" fontId="0" fillId="4" borderId="0" xfId="0" applyFill="1" applyProtection="1">
      <protection hidden="1"/>
    </xf>
    <xf numFmtId="0" fontId="4" fillId="4" borderId="0" xfId="1" applyFont="1" applyFill="1" applyProtection="1">
      <protection hidden="1"/>
    </xf>
    <xf numFmtId="0" fontId="8" fillId="0" borderId="13" xfId="0" applyFont="1" applyBorder="1" applyAlignment="1" applyProtection="1">
      <alignment horizontal="center"/>
      <protection hidden="1"/>
    </xf>
    <xf numFmtId="171" fontId="9" fillId="0" borderId="13" xfId="4" applyNumberFormat="1" applyFont="1" applyBorder="1" applyAlignment="1" applyProtection="1">
      <protection hidden="1"/>
    </xf>
    <xf numFmtId="10" fontId="8" fillId="0" borderId="12" xfId="0" applyNumberFormat="1" applyFont="1" applyBorder="1" applyAlignment="1" applyProtection="1">
      <alignment horizontal="center"/>
      <protection hidden="1"/>
    </xf>
    <xf numFmtId="171" fontId="8" fillId="0" borderId="30" xfId="0" applyNumberFormat="1" applyFont="1" applyFill="1" applyBorder="1" applyProtection="1">
      <protection hidden="1"/>
    </xf>
    <xf numFmtId="171" fontId="8" fillId="0" borderId="31" xfId="0" applyNumberFormat="1" applyFont="1" applyFill="1" applyBorder="1" applyProtection="1">
      <protection hidden="1"/>
    </xf>
    <xf numFmtId="171" fontId="8" fillId="0" borderId="32" xfId="0" applyNumberFormat="1" applyFont="1" applyFill="1" applyBorder="1" applyProtection="1">
      <protection hidden="1"/>
    </xf>
    <xf numFmtId="0" fontId="8" fillId="0" borderId="15" xfId="0" applyFont="1" applyBorder="1" applyAlignment="1" applyProtection="1">
      <alignment horizontal="center"/>
      <protection hidden="1"/>
    </xf>
    <xf numFmtId="171" fontId="8" fillId="0" borderId="8" xfId="0" applyNumberFormat="1" applyFont="1" applyBorder="1" applyProtection="1">
      <protection hidden="1"/>
    </xf>
    <xf numFmtId="171" fontId="8" fillId="0" borderId="23" xfId="0" applyNumberFormat="1" applyFont="1" applyBorder="1" applyProtection="1">
      <protection hidden="1"/>
    </xf>
    <xf numFmtId="171" fontId="8" fillId="0" borderId="20" xfId="0" applyNumberFormat="1" applyFont="1" applyBorder="1" applyProtection="1">
      <protection hidden="1"/>
    </xf>
    <xf numFmtId="171" fontId="9" fillId="0" borderId="16" xfId="0" applyNumberFormat="1" applyFont="1" applyBorder="1" applyProtection="1">
      <protection hidden="1"/>
    </xf>
    <xf numFmtId="167" fontId="13" fillId="0" borderId="13" xfId="1" applyNumberFormat="1" applyFont="1" applyFill="1" applyBorder="1" applyProtection="1">
      <protection hidden="1"/>
    </xf>
    <xf numFmtId="171" fontId="8" fillId="3" borderId="12" xfId="4" applyNumberFormat="1" applyFont="1" applyFill="1" applyBorder="1" applyAlignment="1" applyProtection="1">
      <protection locked="0"/>
    </xf>
    <xf numFmtId="2" fontId="8" fillId="3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0" fontId="4" fillId="0" borderId="0" xfId="1" applyFont="1" applyFill="1" applyProtection="1">
      <protection locked="0"/>
    </xf>
    <xf numFmtId="0" fontId="4" fillId="4" borderId="0" xfId="1" applyFont="1" applyFill="1" applyProtection="1">
      <protection locked="0"/>
    </xf>
    <xf numFmtId="164" fontId="5" fillId="4" borderId="0" xfId="1" applyNumberFormat="1" applyFont="1" applyFill="1" applyBorder="1" applyProtection="1">
      <protection locked="0"/>
    </xf>
    <xf numFmtId="165" fontId="5" fillId="4" borderId="0" xfId="5" applyFont="1" applyFill="1" applyBorder="1" applyProtection="1">
      <protection locked="0"/>
    </xf>
    <xf numFmtId="166" fontId="5" fillId="4" borderId="0" xfId="1" applyNumberFormat="1" applyFont="1" applyFill="1" applyBorder="1" applyProtection="1">
      <protection locked="0"/>
    </xf>
    <xf numFmtId="10" fontId="8" fillId="4" borderId="0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8" fillId="4" borderId="16" xfId="0" applyFont="1" applyFill="1" applyBorder="1" applyAlignment="1" applyProtection="1">
      <alignment horizontal="center"/>
      <protection locked="0"/>
    </xf>
    <xf numFmtId="167" fontId="14" fillId="0" borderId="0" xfId="1" applyNumberFormat="1" applyFont="1" applyFill="1" applyBorder="1" applyProtection="1">
      <protection locked="0"/>
    </xf>
    <xf numFmtId="0" fontId="5" fillId="0" borderId="0" xfId="1" applyFont="1" applyFill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4" borderId="0" xfId="0" applyFill="1" applyProtection="1">
      <protection locked="0" hidden="1"/>
    </xf>
    <xf numFmtId="0" fontId="0" fillId="0" borderId="0" xfId="0" applyProtection="1">
      <protection locked="0" hidden="1"/>
    </xf>
    <xf numFmtId="0" fontId="4" fillId="4" borderId="0" xfId="1" applyFont="1" applyFill="1" applyProtection="1">
      <protection locked="0" hidden="1"/>
    </xf>
    <xf numFmtId="0" fontId="4" fillId="0" borderId="0" xfId="1" applyFont="1" applyFill="1" applyProtection="1">
      <protection locked="0" hidden="1"/>
    </xf>
    <xf numFmtId="0" fontId="5" fillId="0" borderId="0" xfId="1" applyFont="1" applyFill="1" applyAlignment="1" applyProtection="1">
      <alignment horizontal="left" vertical="top"/>
      <protection locked="0"/>
    </xf>
    <xf numFmtId="0" fontId="0" fillId="0" borderId="0" xfId="0" applyAlignment="1"/>
    <xf numFmtId="0" fontId="12" fillId="0" borderId="13" xfId="0" applyFont="1" applyFill="1" applyBorder="1" applyAlignment="1" applyProtection="1">
      <alignment horizontal="left"/>
      <protection hidden="1"/>
    </xf>
    <xf numFmtId="0" fontId="0" fillId="0" borderId="13" xfId="0" applyFont="1" applyFill="1" applyBorder="1" applyAlignment="1" applyProtection="1">
      <protection hidden="1"/>
    </xf>
    <xf numFmtId="0" fontId="8" fillId="0" borderId="13" xfId="0" applyFont="1" applyBorder="1" applyAlignment="1" applyProtection="1">
      <alignment horizontal="left"/>
    </xf>
    <xf numFmtId="0" fontId="8" fillId="0" borderId="3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4" fillId="0" borderId="13" xfId="2" applyFont="1" applyFill="1" applyBorder="1" applyAlignment="1" applyProtection="1">
      <alignment horizontal="right"/>
    </xf>
    <xf numFmtId="0" fontId="0" fillId="0" borderId="13" xfId="0" applyBorder="1" applyAlignment="1" applyProtection="1">
      <alignment horizontal="right"/>
    </xf>
    <xf numFmtId="0" fontId="14" fillId="0" borderId="13" xfId="0" applyFont="1" applyBorder="1" applyAlignment="1" applyProtection="1">
      <alignment horizontal="right"/>
    </xf>
    <xf numFmtId="0" fontId="14" fillId="0" borderId="0" xfId="1" applyFont="1" applyFill="1" applyAlignment="1" applyProtection="1">
      <alignment horizontal="left" vertical="center" wrapText="1"/>
    </xf>
    <xf numFmtId="0" fontId="14" fillId="0" borderId="0" xfId="1" applyFont="1" applyFill="1" applyAlignment="1" applyProtection="1">
      <alignment vertical="center" wrapText="1"/>
    </xf>
    <xf numFmtId="0" fontId="0" fillId="0" borderId="0" xfId="0" applyAlignment="1" applyProtection="1"/>
    <xf numFmtId="0" fontId="9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8" fillId="2" borderId="14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 vertical="center"/>
    </xf>
    <xf numFmtId="0" fontId="18" fillId="0" borderId="15" xfId="0" applyFont="1" applyBorder="1" applyAlignment="1" applyProtection="1">
      <alignment horizontal="center" vertical="center"/>
    </xf>
    <xf numFmtId="171" fontId="8" fillId="2" borderId="8" xfId="4" applyNumberFormat="1" applyFont="1" applyFill="1" applyBorder="1" applyAlignment="1" applyProtection="1"/>
    <xf numFmtId="0" fontId="0" fillId="0" borderId="12" xfId="0" applyBorder="1" applyAlignment="1" applyProtection="1"/>
    <xf numFmtId="0" fontId="0" fillId="0" borderId="15" xfId="0" applyBorder="1" applyAlignment="1" applyProtection="1"/>
    <xf numFmtId="0" fontId="8" fillId="0" borderId="27" xfId="0" applyFont="1" applyBorder="1" applyAlignment="1" applyProtection="1">
      <alignment horizontal="left"/>
    </xf>
    <xf numFmtId="0" fontId="0" fillId="0" borderId="28" xfId="0" applyBorder="1" applyAlignment="1" applyProtection="1">
      <alignment horizontal="left"/>
    </xf>
    <xf numFmtId="0" fontId="9" fillId="0" borderId="20" xfId="0" applyFont="1" applyBorder="1" applyAlignment="1" applyProtection="1">
      <alignment horizontal="center"/>
    </xf>
    <xf numFmtId="0" fontId="9" fillId="0" borderId="21" xfId="0" applyFont="1" applyBorder="1" applyAlignment="1" applyProtection="1">
      <alignment horizontal="center"/>
    </xf>
    <xf numFmtId="0" fontId="9" fillId="0" borderId="33" xfId="0" applyFont="1" applyBorder="1" applyAlignment="1" applyProtection="1">
      <alignment horizontal="center"/>
    </xf>
    <xf numFmtId="0" fontId="9" fillId="0" borderId="18" xfId="0" applyFont="1" applyBorder="1" applyAlignment="1" applyProtection="1">
      <alignment horizontal="center"/>
    </xf>
    <xf numFmtId="171" fontId="12" fillId="2" borderId="12" xfId="0" applyNumberFormat="1" applyFont="1" applyFill="1" applyBorder="1" applyAlignment="1" applyProtection="1">
      <protection hidden="1"/>
    </xf>
    <xf numFmtId="0" fontId="0" fillId="2" borderId="12" xfId="0" applyFill="1" applyBorder="1" applyAlignment="1" applyProtection="1">
      <protection hidden="1"/>
    </xf>
    <xf numFmtId="0" fontId="8" fillId="0" borderId="25" xfId="0" applyFont="1" applyBorder="1" applyAlignment="1" applyProtection="1">
      <alignment horizontal="left"/>
    </xf>
    <xf numFmtId="0" fontId="8" fillId="0" borderId="26" xfId="0" applyFont="1" applyBorder="1" applyAlignment="1" applyProtection="1">
      <alignment horizontal="left"/>
    </xf>
    <xf numFmtId="171" fontId="8" fillId="0" borderId="3" xfId="0" applyNumberFormat="1" applyFont="1" applyBorder="1" applyAlignment="1" applyProtection="1">
      <alignment horizontal="center"/>
    </xf>
    <xf numFmtId="171" fontId="8" fillId="0" borderId="5" xfId="0" applyNumberFormat="1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13" fillId="0" borderId="13" xfId="0" applyFont="1" applyBorder="1" applyAlignment="1" applyProtection="1">
      <alignment horizontal="right"/>
    </xf>
    <xf numFmtId="0" fontId="1" fillId="0" borderId="13" xfId="0" applyFont="1" applyBorder="1" applyAlignment="1" applyProtection="1">
      <alignment horizontal="right"/>
    </xf>
    <xf numFmtId="0" fontId="8" fillId="2" borderId="12" xfId="0" applyFont="1" applyFill="1" applyBorder="1" applyAlignment="1" applyProtection="1">
      <alignment horizontal="center"/>
    </xf>
    <xf numFmtId="0" fontId="9" fillId="0" borderId="22" xfId="0" applyFont="1" applyBorder="1" applyAlignment="1" applyProtection="1">
      <alignment horizontal="center"/>
    </xf>
    <xf numFmtId="171" fontId="8" fillId="0" borderId="3" xfId="0" applyNumberFormat="1" applyFont="1" applyBorder="1" applyAlignment="1" applyProtection="1">
      <alignment horizontal="center"/>
      <protection hidden="1"/>
    </xf>
    <xf numFmtId="171" fontId="8" fillId="0" borderId="5" xfId="0" applyNumberFormat="1" applyFont="1" applyBorder="1" applyAlignment="1" applyProtection="1">
      <alignment horizontal="center"/>
      <protection hidden="1"/>
    </xf>
    <xf numFmtId="169" fontId="8" fillId="0" borderId="3" xfId="0" applyNumberFormat="1" applyFont="1" applyBorder="1" applyAlignment="1" applyProtection="1">
      <alignment horizontal="center"/>
      <protection hidden="1"/>
    </xf>
    <xf numFmtId="169" fontId="8" fillId="0" borderId="5" xfId="0" applyNumberFormat="1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/>
    <xf numFmtId="0" fontId="0" fillId="0" borderId="4" xfId="0" applyBorder="1" applyAlignment="1" applyProtection="1"/>
    <xf numFmtId="0" fontId="0" fillId="0" borderId="5" xfId="0" applyBorder="1" applyAlignment="1" applyProtection="1"/>
    <xf numFmtId="0" fontId="8" fillId="0" borderId="34" xfId="0" applyFont="1" applyBorder="1" applyAlignment="1" applyProtection="1">
      <alignment horizontal="center"/>
      <protection hidden="1"/>
    </xf>
    <xf numFmtId="0" fontId="8" fillId="0" borderId="35" xfId="0" applyFont="1" applyBorder="1" applyAlignment="1" applyProtection="1">
      <alignment horizontal="center"/>
      <protection hidden="1"/>
    </xf>
    <xf numFmtId="0" fontId="8" fillId="0" borderId="36" xfId="0" applyFont="1" applyBorder="1" applyAlignment="1" applyProtection="1">
      <alignment horizontal="center"/>
      <protection hidden="1"/>
    </xf>
    <xf numFmtId="0" fontId="8" fillId="0" borderId="37" xfId="0" applyFont="1" applyBorder="1" applyAlignment="1" applyProtection="1">
      <alignment horizontal="center"/>
      <protection hidden="1"/>
    </xf>
    <xf numFmtId="0" fontId="8" fillId="0" borderId="38" xfId="0" applyFont="1" applyBorder="1" applyAlignment="1" applyProtection="1">
      <alignment horizontal="center"/>
      <protection hidden="1"/>
    </xf>
    <xf numFmtId="0" fontId="8" fillId="0" borderId="39" xfId="0" applyFont="1" applyBorder="1" applyAlignment="1" applyProtection="1">
      <alignment horizontal="center"/>
      <protection hidden="1"/>
    </xf>
    <xf numFmtId="0" fontId="8" fillId="0" borderId="25" xfId="0" applyFont="1" applyBorder="1" applyAlignment="1" applyProtection="1">
      <alignment horizontal="center"/>
      <protection hidden="1"/>
    </xf>
    <xf numFmtId="0" fontId="8" fillId="0" borderId="40" xfId="0" applyFont="1" applyBorder="1" applyAlignment="1" applyProtection="1">
      <alignment horizontal="center"/>
      <protection hidden="1"/>
    </xf>
  </cellXfs>
  <cellStyles count="7">
    <cellStyle name="Euro" xfId="6" xr:uid="{00000000-0005-0000-0000-000001000000}"/>
    <cellStyle name="Normale" xfId="0" builtinId="0"/>
    <cellStyle name="Normale_Cartel1" xfId="1" xr:uid="{00000000-0005-0000-0000-000004000000}"/>
    <cellStyle name="Normale_SGA parcella geologica e geotecnica 2003" xfId="2" xr:uid="{00000000-0005-0000-0000-000005000000}"/>
    <cellStyle name="Percentuale" xfId="3" builtinId="5"/>
    <cellStyle name="Valuta" xfId="4" builtinId="4"/>
    <cellStyle name="Valuta_Cartel1" xfId="5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R$21" lockText="1" noThreeD="1"/>
</file>

<file path=xl/ctrlProps/ctrlProp2.xml><?xml version="1.0" encoding="utf-8"?>
<formControlPr xmlns="http://schemas.microsoft.com/office/spreadsheetml/2009/9/main" objectType="CheckBox" checked="Checked" fmlaLink="$R$22" lockText="1" noThreeD="1"/>
</file>

<file path=xl/ctrlProps/ctrlProp3.xml><?xml version="1.0" encoding="utf-8"?>
<formControlPr xmlns="http://schemas.microsoft.com/office/spreadsheetml/2009/9/main" objectType="CheckBox" checked="Checked" fmlaLink="$R$23" lockText="1" noThreeD="1"/>
</file>

<file path=xl/ctrlProps/ctrlProp4.xml><?xml version="1.0" encoding="utf-8"?>
<formControlPr xmlns="http://schemas.microsoft.com/office/spreadsheetml/2009/9/main" objectType="CheckBox" fmlaLink="$R$24" lockText="1" noThreeD="1"/>
</file>

<file path=xl/ctrlProps/ctrlProp5.xml><?xml version="1.0" encoding="utf-8"?>
<formControlPr xmlns="http://schemas.microsoft.com/office/spreadsheetml/2009/9/main" objectType="CheckBox" checked="Checked" fmlaLink="$R$30" lockText="1" noThreeD="1"/>
</file>

<file path=xl/ctrlProps/ctrlProp6.xml><?xml version="1.0" encoding="utf-8"?>
<formControlPr xmlns="http://schemas.microsoft.com/office/spreadsheetml/2009/9/main" objectType="List" dx="22" fmlaLink="$AD$24" fmlaRange="$AF$23:$AF$24" noThreeD="1" sel="1" val="0"/>
</file>

<file path=xl/ctrlProps/ctrlProp7.xml><?xml version="1.0" encoding="utf-8"?>
<formControlPr xmlns="http://schemas.microsoft.com/office/spreadsheetml/2009/9/main" objectType="List" dx="22" fmlaLink="$AD$13" fmlaRange="$AF$12:$AF$18" noThreeD="1" sel="3" val="0"/>
</file>

<file path=xl/ctrlProps/ctrlProp8.xml><?xml version="1.0" encoding="utf-8"?>
<formControlPr xmlns="http://schemas.microsoft.com/office/spreadsheetml/2009/9/main" objectType="List" dx="22" fmlaLink="$AD$30" fmlaRange="$AF$29:$AF$31" noThreeD="1" sel="1" val="0"/>
</file>

<file path=xl/ctrlProps/ctrlProp9.xml><?xml version="1.0" encoding="utf-8"?>
<formControlPr xmlns="http://schemas.microsoft.com/office/spreadsheetml/2009/9/main" objectType="CheckBox" fmlaLink="$R$20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16093</xdr:colOff>
      <xdr:row>1</xdr:row>
      <xdr:rowOff>25291</xdr:rowOff>
    </xdr:from>
    <xdr:to>
      <xdr:col>7</xdr:col>
      <xdr:colOff>285423</xdr:colOff>
      <xdr:row>1</xdr:row>
      <xdr:rowOff>1457325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06643" y="758716"/>
          <a:ext cx="4441280" cy="14320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Intestazione</a:t>
          </a:r>
          <a:endParaRPr lang="it-IT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112528</xdr:colOff>
      <xdr:row>3</xdr:row>
      <xdr:rowOff>23705</xdr:rowOff>
    </xdr:from>
    <xdr:to>
      <xdr:col>9</xdr:col>
      <xdr:colOff>172240</xdr:colOff>
      <xdr:row>3</xdr:row>
      <xdr:rowOff>1383481</xdr:rowOff>
    </xdr:to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97635" y="2745134"/>
          <a:ext cx="5774712" cy="13597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Onorario per la relazione geologica per il ripristino e/o ricostruzione degli immobili danneggiati gravemente con destinazione diversa da quella produttiva (ordinanza commissariale n. 19 del 2017 e s.m.i.) con grado di danneggiamento "E" </a:t>
          </a:r>
        </a:p>
        <a:p>
          <a:endParaRPr lang="it-IT" sz="1100"/>
        </a:p>
        <a:p>
          <a:r>
            <a:rPr lang="it-IT" sz="1100"/>
            <a:t>Identificato catastale; Foglio ______, particella ______</a:t>
          </a:r>
        </a:p>
        <a:p>
          <a:endParaRPr lang="it-IT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Pratica Mude:____________________</a:t>
          </a:r>
          <a:endParaRPr lang="it-IT">
            <a:effectLst/>
          </a:endParaRPr>
        </a:p>
        <a:p>
          <a:endParaRPr lang="it-IT" sz="1100"/>
        </a:p>
      </xdr:txBody>
    </xdr:sp>
    <xdr:clientData/>
  </xdr:twoCellAnchor>
  <xdr:twoCellAnchor>
    <xdr:from>
      <xdr:col>9</xdr:col>
      <xdr:colOff>249620</xdr:colOff>
      <xdr:row>0</xdr:row>
      <xdr:rowOff>91966</xdr:rowOff>
    </xdr:from>
    <xdr:to>
      <xdr:col>10</xdr:col>
      <xdr:colOff>1133474</xdr:colOff>
      <xdr:row>1</xdr:row>
      <xdr:rowOff>95250</xdr:rowOff>
    </xdr:to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98070" y="91966"/>
          <a:ext cx="1731579" cy="7367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logo</a:t>
          </a:r>
        </a:p>
        <a:p>
          <a:endParaRPr lang="it-IT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29</xdr:row>
          <xdr:rowOff>0</xdr:rowOff>
        </xdr:from>
        <xdr:to>
          <xdr:col>1</xdr:col>
          <xdr:colOff>295275</xdr:colOff>
          <xdr:row>30</xdr:row>
          <xdr:rowOff>0</xdr:rowOff>
        </xdr:to>
        <xdr:sp macro="" textlink="">
          <xdr:nvSpPr>
            <xdr:cNvPr id="37930" name="Check Box 42" hidden="1">
              <a:extLst>
                <a:ext uri="{63B3BB69-23CF-44E3-9099-C40C66FF867C}">
                  <a14:compatExt spid="_x0000_s37930"/>
                </a:ext>
                <a:ext uri="{FF2B5EF4-FFF2-40B4-BE49-F238E27FC236}">
                  <a16:creationId xmlns:a16="http://schemas.microsoft.com/office/drawing/2014/main" id="{00000000-0008-0000-0000-00002A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65554</xdr:colOff>
      <xdr:row>30</xdr:row>
      <xdr:rowOff>62753</xdr:rowOff>
    </xdr:from>
    <xdr:to>
      <xdr:col>24</xdr:col>
      <xdr:colOff>472316</xdr:colOff>
      <xdr:row>77</xdr:row>
      <xdr:rowOff>100071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64730" y="8859371"/>
          <a:ext cx="7063057" cy="7775540"/>
        </a:xfrm>
        <a:prstGeom prst="rect">
          <a:avLst/>
        </a:prstGeom>
      </xdr:spPr>
    </xdr:pic>
    <xdr:clientData/>
  </xdr:twoCellAnchor>
  <xdr:twoCellAnchor>
    <xdr:from>
      <xdr:col>12</xdr:col>
      <xdr:colOff>56930</xdr:colOff>
      <xdr:row>0</xdr:row>
      <xdr:rowOff>22990</xdr:rowOff>
    </xdr:from>
    <xdr:to>
      <xdr:col>24</xdr:col>
      <xdr:colOff>456388</xdr:colOff>
      <xdr:row>3</xdr:row>
      <xdr:rowOff>1461017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56106" y="22990"/>
          <a:ext cx="7055753" cy="4149851"/>
        </a:xfrm>
        <a:prstGeom prst="rect">
          <a:avLst/>
        </a:prstGeom>
      </xdr:spPr>
    </xdr:pic>
    <xdr:clientData/>
  </xdr:twoCellAnchor>
  <xdr:twoCellAnchor>
    <xdr:from>
      <xdr:col>12</xdr:col>
      <xdr:colOff>68135</xdr:colOff>
      <xdr:row>19</xdr:row>
      <xdr:rowOff>32571</xdr:rowOff>
    </xdr:from>
    <xdr:to>
      <xdr:col>23</xdr:col>
      <xdr:colOff>134746</xdr:colOff>
      <xdr:row>30</xdr:row>
      <xdr:rowOff>737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67311" y="7002630"/>
          <a:ext cx="6117788" cy="17947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44824</xdr:colOff>
          <xdr:row>18</xdr:row>
          <xdr:rowOff>161925</xdr:rowOff>
        </xdr:from>
        <xdr:to>
          <xdr:col>1</xdr:col>
          <xdr:colOff>323850</xdr:colOff>
          <xdr:row>23</xdr:row>
          <xdr:rowOff>142875</xdr:rowOff>
        </xdr:to>
        <xdr:grpSp>
          <xdr:nvGrpSpPr>
            <xdr:cNvPr id="10" name="Gruppo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GrpSpPr/>
          </xdr:nvGrpSpPr>
          <xdr:grpSpPr>
            <a:xfrm>
              <a:off x="292474" y="6991350"/>
              <a:ext cx="279026" cy="838200"/>
              <a:chOff x="292474" y="6991350"/>
              <a:chExt cx="412376" cy="838200"/>
            </a:xfrm>
          </xdr:grpSpPr>
          <xdr:sp macro="" textlink="">
            <xdr:nvSpPr>
              <xdr:cNvPr id="37926" name="Check Box 38" hidden="1">
                <a:extLst>
                  <a:ext uri="{63B3BB69-23CF-44E3-9099-C40C66FF867C}">
                    <a14:compatExt spid="_x0000_s37926"/>
                  </a:ext>
                  <a:ext uri="{FF2B5EF4-FFF2-40B4-BE49-F238E27FC236}">
                    <a16:creationId xmlns:a16="http://schemas.microsoft.com/office/drawing/2014/main" id="{00000000-0008-0000-0000-000026940000}"/>
                  </a:ext>
                </a:extLst>
              </xdr:cNvPr>
              <xdr:cNvSpPr/>
            </xdr:nvSpPr>
            <xdr:spPr bwMode="auto">
              <a:xfrm>
                <a:off x="292474" y="7167282"/>
                <a:ext cx="263917" cy="1692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927" name="Check Box 39" hidden="1">
                <a:extLst>
                  <a:ext uri="{63B3BB69-23CF-44E3-9099-C40C66FF867C}">
                    <a14:compatExt spid="_x0000_s37927"/>
                  </a:ext>
                  <a:ext uri="{FF2B5EF4-FFF2-40B4-BE49-F238E27FC236}">
                    <a16:creationId xmlns:a16="http://schemas.microsoft.com/office/drawing/2014/main" id="{00000000-0008-0000-0000-000027940000}"/>
                  </a:ext>
                </a:extLst>
              </xdr:cNvPr>
              <xdr:cNvSpPr/>
            </xdr:nvSpPr>
            <xdr:spPr bwMode="auto">
              <a:xfrm>
                <a:off x="292474" y="7333215"/>
                <a:ext cx="382971" cy="1460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928" name="Check Box 40" hidden="1">
                <a:extLst>
                  <a:ext uri="{63B3BB69-23CF-44E3-9099-C40C66FF867C}">
                    <a14:compatExt spid="_x0000_s37928"/>
                  </a:ext>
                  <a:ext uri="{FF2B5EF4-FFF2-40B4-BE49-F238E27FC236}">
                    <a16:creationId xmlns:a16="http://schemas.microsoft.com/office/drawing/2014/main" id="{00000000-0008-0000-0000-000028940000}"/>
                  </a:ext>
                </a:extLst>
              </xdr:cNvPr>
              <xdr:cNvSpPr/>
            </xdr:nvSpPr>
            <xdr:spPr bwMode="auto">
              <a:xfrm>
                <a:off x="292474" y="7508257"/>
                <a:ext cx="382971" cy="1460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929" name="Check Box 41" hidden="1">
                <a:extLst>
                  <a:ext uri="{63B3BB69-23CF-44E3-9099-C40C66FF867C}">
                    <a14:compatExt spid="_x0000_s37929"/>
                  </a:ext>
                  <a:ext uri="{FF2B5EF4-FFF2-40B4-BE49-F238E27FC236}">
                    <a16:creationId xmlns:a16="http://schemas.microsoft.com/office/drawing/2014/main" id="{00000000-0008-0000-0000-000029940000}"/>
                  </a:ext>
                </a:extLst>
              </xdr:cNvPr>
              <xdr:cNvSpPr/>
            </xdr:nvSpPr>
            <xdr:spPr bwMode="auto">
              <a:xfrm>
                <a:off x="292474" y="7683506"/>
                <a:ext cx="382971" cy="1460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943" name="Check Box 55" hidden="1">
                <a:extLst>
                  <a:ext uri="{63B3BB69-23CF-44E3-9099-C40C66FF867C}">
                    <a14:compatExt spid="_x0000_s37943"/>
                  </a:ext>
                  <a:ext uri="{FF2B5EF4-FFF2-40B4-BE49-F238E27FC236}">
                    <a16:creationId xmlns:a16="http://schemas.microsoft.com/office/drawing/2014/main" id="{00000000-0008-0000-0000-000037940000}"/>
                  </a:ext>
                </a:extLst>
              </xdr:cNvPr>
              <xdr:cNvSpPr/>
            </xdr:nvSpPr>
            <xdr:spPr bwMode="auto">
              <a:xfrm>
                <a:off x="304800" y="6991350"/>
                <a:ext cx="4000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12</xdr:col>
      <xdr:colOff>44824</xdr:colOff>
      <xdr:row>3</xdr:row>
      <xdr:rowOff>1546415</xdr:rowOff>
    </xdr:from>
    <xdr:to>
      <xdr:col>22</xdr:col>
      <xdr:colOff>313765</xdr:colOff>
      <xdr:row>18</xdr:row>
      <xdr:rowOff>112057</xdr:rowOff>
    </xdr:to>
    <xdr:grpSp>
      <xdr:nvGrpSpPr>
        <xdr:cNvPr id="11" name="Grupp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9045949" y="4261040"/>
          <a:ext cx="5755341" cy="2680442"/>
          <a:chOff x="9045949" y="4261040"/>
          <a:chExt cx="5755341" cy="2680442"/>
        </a:xfrm>
      </xdr:grpSpPr>
      <xdr:grpSp>
        <xdr:nvGrpSpPr>
          <xdr:cNvPr id="7" name="Grupp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GrpSpPr/>
        </xdr:nvGrpSpPr>
        <xdr:grpSpPr>
          <a:xfrm>
            <a:off x="9047339" y="4261040"/>
            <a:ext cx="5731539" cy="1170737"/>
            <a:chOff x="9100566" y="6118411"/>
            <a:chExt cx="6217875" cy="1174657"/>
          </a:xfrm>
        </xdr:grpSpPr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37940" name="List Box 52" hidden="1">
                  <a:extLst>
                    <a:ext uri="{63B3BB69-23CF-44E3-9099-C40C66FF867C}">
                      <a14:compatExt spid="_x0000_s37940"/>
                    </a:ext>
                    <a:ext uri="{FF2B5EF4-FFF2-40B4-BE49-F238E27FC236}">
                      <a16:creationId xmlns:a16="http://schemas.microsoft.com/office/drawing/2014/main" id="{00000000-0008-0000-0000-000034940000}"/>
                    </a:ext>
                  </a:extLst>
                </xdr:cNvPr>
                <xdr:cNvSpPr/>
              </xdr:nvSpPr>
              <xdr:spPr bwMode="auto">
                <a:xfrm>
                  <a:off x="9100566" y="6398546"/>
                  <a:ext cx="6217875" cy="89452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1240B29-F687-4F45-9708-019B960494DF}">
                    <a14:hiddenLine w="9525">
                      <a:noFill/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xdr:sp macro="" textlink="">
          <xdr:nvSpPr>
            <xdr:cNvPr id="41" name="Text Box 86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10383" y="6118411"/>
              <a:ext cx="6196852" cy="27147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36576" rIns="0" bIns="0" anchor="t" upright="1"/>
            <a:lstStyle/>
            <a:p>
              <a:pPr algn="l" rtl="1">
                <a:defRPr sz="1000"/>
              </a:pPr>
              <a:r>
                <a:rPr lang="it-IT" sz="1000" b="0" i="0" strike="noStrike">
                  <a:solidFill>
                    <a:srgbClr val="000000"/>
                  </a:solidFill>
                  <a:latin typeface="MS Sans Serif"/>
                </a:rPr>
                <a:t>EDILIZIA</a:t>
              </a:r>
            </a:p>
          </xdr:txBody>
        </xdr:sp>
      </xdr:grpSp>
      <xdr:grpSp>
        <xdr:nvGrpSpPr>
          <xdr:cNvPr id="8" name="Grupp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GrpSpPr/>
        </xdr:nvGrpSpPr>
        <xdr:grpSpPr>
          <a:xfrm>
            <a:off x="9045950" y="5555313"/>
            <a:ext cx="5744134" cy="591670"/>
            <a:chOff x="9110383" y="7429500"/>
            <a:chExt cx="6208058" cy="571500"/>
          </a:xfrm>
        </xdr:grpSpPr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37939" name="List Box 51" hidden="1">
                  <a:extLst>
                    <a:ext uri="{63B3BB69-23CF-44E3-9099-C40C66FF867C}">
                      <a14:compatExt spid="_x0000_s37939"/>
                    </a:ext>
                    <a:ext uri="{FF2B5EF4-FFF2-40B4-BE49-F238E27FC236}">
                      <a16:creationId xmlns:a16="http://schemas.microsoft.com/office/drawing/2014/main" id="{00000000-0008-0000-0000-000033940000}"/>
                    </a:ext>
                  </a:extLst>
                </xdr:cNvPr>
                <xdr:cNvSpPr/>
              </xdr:nvSpPr>
              <xdr:spPr bwMode="auto">
                <a:xfrm>
                  <a:off x="9121587" y="7710207"/>
                  <a:ext cx="6196854" cy="29079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1240B29-F687-4F45-9708-019B960494DF}">
                    <a14:hiddenLine w="9525">
                      <a:noFill/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xdr:sp macro="" textlink="">
          <xdr:nvSpPr>
            <xdr:cNvPr id="42" name="Text Box 86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10383" y="7429500"/>
              <a:ext cx="6208058" cy="27147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36576" rIns="0" bIns="0" anchor="t" upright="1"/>
            <a:lstStyle/>
            <a:p>
              <a:pPr algn="l" rtl="1">
                <a:defRPr sz="1000"/>
              </a:pPr>
              <a:r>
                <a:rPr lang="it-IT" sz="1000" b="0" i="0" strike="noStrike">
                  <a:solidFill>
                    <a:srgbClr val="000000"/>
                  </a:solidFill>
                  <a:latin typeface="MS Sans Serif"/>
                </a:rPr>
                <a:t>STRUTTURA</a:t>
              </a:r>
            </a:p>
          </xdr:txBody>
        </xdr:sp>
      </xdr:grpSp>
      <xdr:grpSp>
        <xdr:nvGrpSpPr>
          <xdr:cNvPr id="9" name="Grupp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/>
        </xdr:nvGrpSpPr>
        <xdr:grpSpPr>
          <a:xfrm>
            <a:off x="9045949" y="6214206"/>
            <a:ext cx="5755341" cy="727276"/>
            <a:chOff x="9099176" y="8113060"/>
            <a:chExt cx="6230471" cy="717192"/>
          </a:xfrm>
        </xdr:grpSpPr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37941" name="List Box 53" descr="IMPIANTI" hidden="1">
                  <a:extLst>
                    <a:ext uri="{63B3BB69-23CF-44E3-9099-C40C66FF867C}">
                      <a14:compatExt spid="_x0000_s37941"/>
                    </a:ext>
                    <a:ext uri="{FF2B5EF4-FFF2-40B4-BE49-F238E27FC236}">
                      <a16:creationId xmlns:a16="http://schemas.microsoft.com/office/drawing/2014/main" id="{00000000-0008-0000-0000-000035940000}"/>
                    </a:ext>
                  </a:extLst>
                </xdr:cNvPr>
                <xdr:cNvSpPr/>
              </xdr:nvSpPr>
              <xdr:spPr bwMode="auto">
                <a:xfrm>
                  <a:off x="9099176" y="8397144"/>
                  <a:ext cx="6230470" cy="43310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1240B29-F687-4F45-9708-019B960494DF}">
                    <a14:hiddenLine w="9525">
                      <a:noFill/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xdr:sp macro="" textlink="">
          <xdr:nvSpPr>
            <xdr:cNvPr id="43" name="Text Box 86">
              <a:extLst>
                <a:ext uri="{FF2B5EF4-FFF2-40B4-BE49-F238E27FC236}">
                  <a16:creationId xmlns:a16="http://schemas.microsoft.com/office/drawing/2014/main" id="{00000000-0008-0000-0000-00002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10383" y="8113060"/>
              <a:ext cx="6219264" cy="27147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36576" rIns="0" bIns="0" anchor="t" upright="1"/>
            <a:lstStyle/>
            <a:p>
              <a:pPr algn="l" rtl="1">
                <a:defRPr sz="1000"/>
              </a:pPr>
              <a:r>
                <a:rPr lang="it-IT" sz="1000" b="0" i="0" strike="noStrike">
                  <a:solidFill>
                    <a:srgbClr val="000000"/>
                  </a:solidFill>
                  <a:latin typeface="MS Sans Serif"/>
                </a:rPr>
                <a:t>IMPIANTI</a:t>
              </a:r>
            </a:p>
          </xdr:txBody>
        </xdr:sp>
      </xdr:grpSp>
    </xdr:grpSp>
    <xdr:clientData fPrint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1">
    <pageSetUpPr fitToPage="1"/>
  </sheetPr>
  <dimension ref="A1:AQ102"/>
  <sheetViews>
    <sheetView showGridLines="0" tabSelected="1" topLeftCell="B4" zoomScaleNormal="100" zoomScaleSheetLayoutView="85" zoomScalePageLayoutView="55" workbookViewId="0">
      <selection activeCell="G13" sqref="G13"/>
    </sheetView>
  </sheetViews>
  <sheetFormatPr defaultRowHeight="12.75" x14ac:dyDescent="0.2"/>
  <cols>
    <col min="1" max="1" width="3.7109375" style="69" customWidth="1"/>
    <col min="2" max="2" width="5.140625" style="69" customWidth="1"/>
    <col min="3" max="3" width="14.85546875" style="69" customWidth="1"/>
    <col min="4" max="4" width="14.42578125" style="69" customWidth="1"/>
    <col min="5" max="5" width="10.7109375" style="69" customWidth="1"/>
    <col min="6" max="6" width="8" style="69" customWidth="1"/>
    <col min="7" max="7" width="14.5703125" style="69" customWidth="1"/>
    <col min="8" max="8" width="14" style="69" customWidth="1"/>
    <col min="9" max="9" width="14.28515625" style="69" customWidth="1"/>
    <col min="10" max="10" width="12.7109375" style="69" customWidth="1"/>
    <col min="11" max="11" width="17.7109375" style="69" customWidth="1"/>
    <col min="12" max="12" width="4.85546875" style="78" customWidth="1"/>
    <col min="13" max="16" width="9.140625" style="70"/>
    <col min="17" max="17" width="9.140625" style="70" customWidth="1"/>
    <col min="18" max="18" width="9.140625" style="70" hidden="1" customWidth="1"/>
    <col min="19" max="25" width="9.140625" style="70"/>
    <col min="26" max="27" width="9.140625" style="53"/>
    <col min="28" max="28" width="9.140625" style="87"/>
    <col min="29" max="29" width="0" style="87" hidden="1" customWidth="1"/>
    <col min="30" max="36" width="9.140625" style="87" hidden="1" customWidth="1"/>
    <col min="37" max="42" width="0" style="87" hidden="1" customWidth="1"/>
    <col min="43" max="43" width="9.140625" style="88"/>
    <col min="44" max="16384" width="9.140625" style="69"/>
  </cols>
  <sheetData>
    <row r="1" spans="1:43" ht="57.75" customHeight="1" x14ac:dyDescent="0.2">
      <c r="A1" s="15"/>
      <c r="B1" s="15"/>
      <c r="C1" s="102"/>
      <c r="D1" s="102"/>
      <c r="E1" s="102"/>
      <c r="F1" s="102"/>
      <c r="G1" s="102"/>
      <c r="H1" s="102"/>
      <c r="I1" s="102"/>
      <c r="J1" s="103"/>
      <c r="K1" s="104"/>
      <c r="L1" s="16"/>
    </row>
    <row r="2" spans="1:43" s="71" customFormat="1" ht="142.5" customHeight="1" x14ac:dyDescent="0.25">
      <c r="A2" s="1"/>
      <c r="B2" s="1"/>
      <c r="C2" s="102"/>
      <c r="D2" s="102"/>
      <c r="E2" s="102"/>
      <c r="F2" s="102"/>
      <c r="G2" s="102"/>
      <c r="H2" s="102"/>
      <c r="I2" s="102"/>
      <c r="J2" s="103"/>
      <c r="K2" s="104"/>
      <c r="L2" s="16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54"/>
      <c r="AA2" s="54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90"/>
    </row>
    <row r="3" spans="1:43" s="71" customFormat="1" ht="13.5" customHeight="1" x14ac:dyDescent="0.25">
      <c r="A3" s="1"/>
      <c r="B3" s="1"/>
      <c r="C3" s="9" t="s">
        <v>0</v>
      </c>
      <c r="D3" s="1"/>
      <c r="E3" s="1"/>
      <c r="F3" s="1"/>
      <c r="G3" s="1"/>
      <c r="H3" s="2"/>
      <c r="I3" s="2"/>
      <c r="J3" s="1"/>
      <c r="K3" s="1"/>
      <c r="L3" s="1"/>
      <c r="M3" s="72"/>
      <c r="N3" s="73"/>
      <c r="O3" s="74"/>
      <c r="P3" s="73"/>
      <c r="Q3" s="75"/>
      <c r="R3" s="72"/>
      <c r="S3" s="72"/>
      <c r="T3" s="72"/>
      <c r="U3" s="72"/>
      <c r="V3" s="72"/>
      <c r="W3" s="72"/>
      <c r="X3" s="72"/>
      <c r="Y3" s="72"/>
      <c r="Z3" s="54"/>
      <c r="AA3" s="54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90"/>
    </row>
    <row r="4" spans="1:43" ht="126" customHeight="1" x14ac:dyDescent="0.2">
      <c r="A4" s="15"/>
      <c r="B4" s="15"/>
      <c r="C4" s="104"/>
      <c r="D4" s="104"/>
      <c r="E4" s="104"/>
      <c r="F4" s="104"/>
      <c r="G4" s="104"/>
      <c r="H4" s="104"/>
      <c r="I4" s="104"/>
      <c r="J4" s="104"/>
      <c r="K4" s="104"/>
      <c r="L4" s="16"/>
    </row>
    <row r="5" spans="1:43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33"/>
    </row>
    <row r="6" spans="1:43" ht="15.75" x14ac:dyDescent="0.25">
      <c r="A6" s="15"/>
      <c r="B6" s="108" t="s">
        <v>64</v>
      </c>
      <c r="C6" s="109"/>
      <c r="D6" s="109"/>
      <c r="E6" s="109"/>
      <c r="F6" s="109"/>
      <c r="G6" s="109"/>
      <c r="H6" s="109"/>
      <c r="I6" s="109"/>
      <c r="J6" s="109"/>
      <c r="K6" s="110"/>
      <c r="L6" s="17"/>
    </row>
    <row r="7" spans="1:43" ht="15.75" x14ac:dyDescent="0.25">
      <c r="A7" s="15"/>
      <c r="B7" s="18" t="s">
        <v>4</v>
      </c>
      <c r="C7" s="19"/>
      <c r="D7" s="19"/>
      <c r="E7" s="20" t="s">
        <v>57</v>
      </c>
      <c r="F7" s="93" t="str">
        <f>AE10</f>
        <v>RESIDENZA</v>
      </c>
      <c r="G7" s="94"/>
      <c r="H7" s="94"/>
      <c r="I7" s="94"/>
      <c r="J7" s="94"/>
      <c r="K7" s="94"/>
      <c r="L7" s="21"/>
    </row>
    <row r="8" spans="1:43" ht="15.75" x14ac:dyDescent="0.25">
      <c r="A8" s="15"/>
      <c r="B8" s="22"/>
      <c r="C8" s="22"/>
      <c r="D8" s="22"/>
      <c r="E8" s="20" t="s">
        <v>58</v>
      </c>
      <c r="F8" s="93" t="str">
        <f>AE20</f>
        <v>STRUTTURE, OPERE INFRASRUTTURALI PUNTUALI, VERIFICHE SOGGETTE AD AZIONI SISMICHE</v>
      </c>
      <c r="G8" s="94"/>
      <c r="H8" s="94"/>
      <c r="I8" s="94"/>
      <c r="J8" s="94"/>
      <c r="K8" s="94"/>
      <c r="L8" s="21"/>
    </row>
    <row r="9" spans="1:43" ht="15.75" x14ac:dyDescent="0.25">
      <c r="A9" s="15"/>
      <c r="B9" s="22"/>
      <c r="C9" s="22"/>
      <c r="D9" s="22"/>
      <c r="E9" s="20" t="s">
        <v>59</v>
      </c>
      <c r="F9" s="93" t="str">
        <f>AE27</f>
        <v>IMPIANTI MECCANICI A FLUIDO A SERVIZIO DELLE COSTRUZIONI</v>
      </c>
      <c r="G9" s="94"/>
      <c r="H9" s="94"/>
      <c r="I9" s="94"/>
      <c r="J9" s="94"/>
      <c r="K9" s="94"/>
      <c r="L9" s="21"/>
    </row>
    <row r="10" spans="1:43" ht="15.75" x14ac:dyDescent="0.25">
      <c r="A10" s="1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1"/>
      <c r="AE10" s="87" t="str">
        <f>IF(AD13=1,AF12,IF(AD13=2,AF13,IF(AD13=3,AF14,IF(AD13=4,AF15,IF(AD13=5,AF16,IF(AD13=6,AF17,IF(AD13=7,AF18,"")))))))</f>
        <v>RESIDENZA</v>
      </c>
    </row>
    <row r="11" spans="1:43" x14ac:dyDescent="0.2">
      <c r="A11" s="15"/>
      <c r="B11" s="111"/>
      <c r="C11" s="114" t="s">
        <v>6</v>
      </c>
      <c r="D11" s="115"/>
      <c r="E11" s="118"/>
      <c r="F11" s="119"/>
      <c r="G11" s="24" t="s">
        <v>7</v>
      </c>
      <c r="H11" s="24" t="s">
        <v>8</v>
      </c>
      <c r="I11" s="24" t="s">
        <v>9</v>
      </c>
      <c r="J11" s="24" t="s">
        <v>9</v>
      </c>
      <c r="K11" s="124" t="s">
        <v>14</v>
      </c>
      <c r="L11" s="25"/>
    </row>
    <row r="12" spans="1:43" x14ac:dyDescent="0.2">
      <c r="A12" s="15"/>
      <c r="B12" s="112"/>
      <c r="C12" s="116"/>
      <c r="D12" s="117"/>
      <c r="E12" s="120"/>
      <c r="F12" s="121"/>
      <c r="G12" s="26" t="s">
        <v>10</v>
      </c>
      <c r="H12" s="26" t="s">
        <v>11</v>
      </c>
      <c r="I12" s="26" t="s">
        <v>12</v>
      </c>
      <c r="J12" s="26" t="s">
        <v>13</v>
      </c>
      <c r="K12" s="125"/>
      <c r="L12" s="27"/>
      <c r="AC12" s="87" t="b">
        <v>1</v>
      </c>
      <c r="AE12" s="87">
        <v>1</v>
      </c>
      <c r="AF12" s="87" t="s">
        <v>48</v>
      </c>
    </row>
    <row r="13" spans="1:43" x14ac:dyDescent="0.2">
      <c r="A13" s="15"/>
      <c r="B13" s="112"/>
      <c r="C13" s="28" t="s">
        <v>15</v>
      </c>
      <c r="D13" s="29" t="s">
        <v>16</v>
      </c>
      <c r="E13" s="120"/>
      <c r="F13" s="121"/>
      <c r="G13" s="67">
        <v>200000</v>
      </c>
      <c r="H13" s="67">
        <v>100000</v>
      </c>
      <c r="I13" s="67">
        <v>50000</v>
      </c>
      <c r="J13" s="67">
        <v>200000</v>
      </c>
      <c r="K13" s="56">
        <f>G13+H13+I13+J13</f>
        <v>550000</v>
      </c>
      <c r="L13" s="30"/>
      <c r="AC13" s="87" t="b">
        <v>1</v>
      </c>
      <c r="AD13" s="87">
        <v>3</v>
      </c>
      <c r="AE13" s="87">
        <v>2</v>
      </c>
      <c r="AF13" s="87" t="s">
        <v>49</v>
      </c>
    </row>
    <row r="14" spans="1:43" x14ac:dyDescent="0.2">
      <c r="A14" s="15"/>
      <c r="B14" s="112"/>
      <c r="C14" s="28" t="s">
        <v>17</v>
      </c>
      <c r="D14" s="29" t="s">
        <v>18</v>
      </c>
      <c r="E14" s="120"/>
      <c r="F14" s="121"/>
      <c r="G14" s="57">
        <f>IF(G13=0,0,0.03+10/(G13^0.4))</f>
        <v>0.10578582832551986</v>
      </c>
      <c r="H14" s="57">
        <f>IF(H13=0,0,0.03+10/(H13^0.4))</f>
        <v>0.12999999999999995</v>
      </c>
      <c r="I14" s="57">
        <f>IF(I13=0,0,0.03+10/(I13^0.4))</f>
        <v>0.16195079107728938</v>
      </c>
      <c r="J14" s="57">
        <f>IF(J13=0,0,0.03+10/(J13^0.4))</f>
        <v>0.10578582832551986</v>
      </c>
      <c r="K14" s="126"/>
      <c r="L14" s="31"/>
      <c r="N14" s="76"/>
      <c r="O14" s="76"/>
      <c r="P14" s="76"/>
      <c r="Q14" s="76"/>
      <c r="R14" s="77"/>
      <c r="AE14" s="87">
        <v>3</v>
      </c>
      <c r="AF14" s="87" t="s">
        <v>45</v>
      </c>
    </row>
    <row r="15" spans="1:43" x14ac:dyDescent="0.2">
      <c r="A15" s="15"/>
      <c r="B15" s="113"/>
      <c r="C15" s="28" t="s">
        <v>19</v>
      </c>
      <c r="D15" s="29" t="s">
        <v>20</v>
      </c>
      <c r="E15" s="122"/>
      <c r="F15" s="123"/>
      <c r="G15" s="68">
        <v>1</v>
      </c>
      <c r="H15" s="68">
        <v>1.1000000000000001</v>
      </c>
      <c r="I15" s="68">
        <v>0.95</v>
      </c>
      <c r="J15" s="68">
        <v>1.2</v>
      </c>
      <c r="K15" s="127"/>
      <c r="L15" s="32"/>
      <c r="AE15" s="87">
        <v>4</v>
      </c>
      <c r="AF15" s="87" t="s">
        <v>50</v>
      </c>
    </row>
    <row r="16" spans="1:43" x14ac:dyDescent="0.2">
      <c r="A16" s="15"/>
      <c r="B16" s="15"/>
      <c r="C16" s="15"/>
      <c r="D16" s="105" t="s">
        <v>35</v>
      </c>
      <c r="E16" s="106"/>
      <c r="F16" s="107"/>
      <c r="G16" s="56">
        <f>G13*G14*G15</f>
        <v>21157.16566510397</v>
      </c>
      <c r="H16" s="56">
        <f>H13*H14*H15</f>
        <v>14299.999999999995</v>
      </c>
      <c r="I16" s="56">
        <f>I13*I14*I15</f>
        <v>7692.6625761712448</v>
      </c>
      <c r="J16" s="56">
        <f>J13*J14*J15</f>
        <v>25388.598798124764</v>
      </c>
      <c r="K16" s="128"/>
      <c r="L16" s="33"/>
      <c r="AE16" s="87">
        <v>5</v>
      </c>
      <c r="AF16" s="87" t="s">
        <v>51</v>
      </c>
    </row>
    <row r="17" spans="1:32" ht="16.5" thickBot="1" x14ac:dyDescent="0.3">
      <c r="A17" s="15"/>
      <c r="B17" s="15"/>
      <c r="C17" s="15"/>
      <c r="D17" s="15"/>
      <c r="E17" s="15"/>
      <c r="F17" s="15"/>
      <c r="G17" s="34"/>
      <c r="H17" s="34"/>
      <c r="I17" s="34"/>
      <c r="J17" s="34"/>
      <c r="K17" s="23"/>
      <c r="L17" s="21"/>
      <c r="AE17" s="87">
        <v>6</v>
      </c>
      <c r="AF17" s="87" t="s">
        <v>52</v>
      </c>
    </row>
    <row r="18" spans="1:32" ht="13.5" thickBot="1" x14ac:dyDescent="0.25">
      <c r="A18" s="15"/>
      <c r="B18" s="35"/>
      <c r="C18" s="36" t="s">
        <v>21</v>
      </c>
      <c r="D18" s="131" t="s">
        <v>27</v>
      </c>
      <c r="E18" s="132"/>
      <c r="F18" s="132"/>
      <c r="G18" s="133"/>
      <c r="H18" s="133"/>
      <c r="I18" s="133"/>
      <c r="J18" s="133"/>
      <c r="K18" s="134"/>
      <c r="L18" s="27"/>
      <c r="R18" s="79" t="s">
        <v>5</v>
      </c>
      <c r="AE18" s="87">
        <v>7</v>
      </c>
      <c r="AF18" s="87" t="s">
        <v>53</v>
      </c>
    </row>
    <row r="19" spans="1:32" ht="13.5" thickBot="1" x14ac:dyDescent="0.25">
      <c r="A19" s="15"/>
      <c r="B19" s="37"/>
      <c r="C19" s="38" t="s">
        <v>30</v>
      </c>
      <c r="D19" s="129" t="s">
        <v>38</v>
      </c>
      <c r="E19" s="130"/>
      <c r="F19" s="130"/>
      <c r="G19" s="154">
        <v>0.2</v>
      </c>
      <c r="H19" s="155">
        <v>0.2</v>
      </c>
      <c r="I19" s="155">
        <v>0.2</v>
      </c>
      <c r="J19" s="156">
        <v>0.2</v>
      </c>
      <c r="K19" s="58">
        <f>(G16*G19+H16*H19+I16*I19+J16*J19)*0.7</f>
        <v>9595.3797855159955</v>
      </c>
      <c r="L19" s="39"/>
      <c r="R19" s="80" t="b">
        <v>0</v>
      </c>
    </row>
    <row r="20" spans="1:32" ht="13.5" thickBot="1" x14ac:dyDescent="0.25">
      <c r="A20" s="15"/>
      <c r="B20" s="40"/>
      <c r="C20" s="29" t="s">
        <v>29</v>
      </c>
      <c r="D20" s="95" t="s">
        <v>37</v>
      </c>
      <c r="E20" s="95"/>
      <c r="F20" s="96"/>
      <c r="G20" s="157">
        <f>IF($R20=FALSE,0,0.045)</f>
        <v>0</v>
      </c>
      <c r="H20" s="55">
        <f>IF($R20=FALSE,0,0.045)</f>
        <v>0</v>
      </c>
      <c r="I20" s="55">
        <f>IF($R20=FALSE,0,0.045)</f>
        <v>0</v>
      </c>
      <c r="J20" s="158">
        <f>IF($R20=FALSE,0,0.045)</f>
        <v>0</v>
      </c>
      <c r="K20" s="59">
        <f>(G16*G20+H16*H20+I16*I20+J16*J20)*0.7</f>
        <v>0</v>
      </c>
      <c r="L20" s="39"/>
      <c r="R20" s="80" t="b">
        <v>0</v>
      </c>
      <c r="AE20" s="87" t="str">
        <f>IF(AD24=1,AF23,IF(AD24=2,AF24,""))</f>
        <v>STRUTTURE, OPERE INFRASRUTTURALI PUNTUALI, VERIFICHE SOGGETTE AD AZIONI SISMICHE</v>
      </c>
    </row>
    <row r="21" spans="1:32" ht="13.5" thickBot="1" x14ac:dyDescent="0.25">
      <c r="A21" s="15"/>
      <c r="B21" s="40"/>
      <c r="C21" s="29" t="s">
        <v>62</v>
      </c>
      <c r="D21" s="95" t="s">
        <v>60</v>
      </c>
      <c r="E21" s="95"/>
      <c r="F21" s="96"/>
      <c r="G21" s="157">
        <f>IF($R21=FALSE,0,0.015)</f>
        <v>1.4999999999999999E-2</v>
      </c>
      <c r="H21" s="55">
        <f t="shared" ref="H21:J21" si="0">IF($R21=FALSE,0,0.015)</f>
        <v>1.4999999999999999E-2</v>
      </c>
      <c r="I21" s="55">
        <f t="shared" si="0"/>
        <v>1.4999999999999999E-2</v>
      </c>
      <c r="J21" s="158">
        <f t="shared" si="0"/>
        <v>1.4999999999999999E-2</v>
      </c>
      <c r="K21" s="59">
        <f>(G16*G21+H16*H21+I16*I21+J16*J21)*0.7</f>
        <v>719.65348391369957</v>
      </c>
      <c r="L21" s="39"/>
      <c r="R21" s="80" t="b">
        <v>1</v>
      </c>
    </row>
    <row r="22" spans="1:32" ht="13.5" thickBot="1" x14ac:dyDescent="0.25">
      <c r="A22" s="15"/>
      <c r="B22" s="40"/>
      <c r="C22" s="29" t="s">
        <v>63</v>
      </c>
      <c r="D22" s="95" t="s">
        <v>61</v>
      </c>
      <c r="E22" s="95"/>
      <c r="F22" s="96"/>
      <c r="G22" s="157">
        <f>IF($R22=FALSE,0,0.03)</f>
        <v>0.03</v>
      </c>
      <c r="H22" s="55">
        <f t="shared" ref="H22:J22" si="1">IF($R22=FALSE,0,0.03)</f>
        <v>0.03</v>
      </c>
      <c r="I22" s="55">
        <f t="shared" si="1"/>
        <v>0.03</v>
      </c>
      <c r="J22" s="158">
        <f t="shared" si="1"/>
        <v>0.03</v>
      </c>
      <c r="K22" s="59">
        <f>(G16*G22+H16*H22+I16*I22+J16*J22)*0.7</f>
        <v>1439.3069678273991</v>
      </c>
      <c r="L22" s="39"/>
      <c r="R22" s="80" t="b">
        <v>1</v>
      </c>
    </row>
    <row r="23" spans="1:32" ht="13.5" thickBot="1" x14ac:dyDescent="0.25">
      <c r="A23" s="15"/>
      <c r="B23" s="40"/>
      <c r="C23" s="29" t="s">
        <v>28</v>
      </c>
      <c r="D23" s="95" t="s">
        <v>44</v>
      </c>
      <c r="E23" s="95"/>
      <c r="F23" s="96"/>
      <c r="G23" s="157">
        <f>IF($R23=FALSE,0,0.03)</f>
        <v>0.03</v>
      </c>
      <c r="H23" s="55">
        <f t="shared" ref="H23:J23" si="2">IF($R23=FALSE,0,0.03)</f>
        <v>0.03</v>
      </c>
      <c r="I23" s="55">
        <f t="shared" si="2"/>
        <v>0.03</v>
      </c>
      <c r="J23" s="158">
        <f t="shared" si="2"/>
        <v>0.03</v>
      </c>
      <c r="K23" s="59">
        <f>(G16*G23+H16*H23+I16*I23+J16*J23)*0.7</f>
        <v>1439.3069678273991</v>
      </c>
      <c r="L23" s="39"/>
      <c r="R23" s="80" t="b">
        <v>1</v>
      </c>
      <c r="AE23" s="87">
        <v>1</v>
      </c>
      <c r="AF23" s="87" t="s">
        <v>46</v>
      </c>
    </row>
    <row r="24" spans="1:32" ht="13.5" thickBot="1" x14ac:dyDescent="0.25">
      <c r="A24" s="15"/>
      <c r="B24" s="41"/>
      <c r="C24" s="42" t="s">
        <v>43</v>
      </c>
      <c r="D24" s="137" t="s">
        <v>42</v>
      </c>
      <c r="E24" s="137"/>
      <c r="F24" s="138"/>
      <c r="G24" s="159">
        <f>IF($R24=FALSE,0,0.09)</f>
        <v>0</v>
      </c>
      <c r="H24" s="160">
        <f t="shared" ref="H24:J24" si="3">IF($R24=FALSE,0,0.09)</f>
        <v>0</v>
      </c>
      <c r="I24" s="160">
        <f t="shared" si="3"/>
        <v>0</v>
      </c>
      <c r="J24" s="161">
        <f t="shared" si="3"/>
        <v>0</v>
      </c>
      <c r="K24" s="60">
        <f>(G16*G24+H16*H24+I16*I24+J16*J24)*0.7</f>
        <v>0</v>
      </c>
      <c r="L24" s="39"/>
      <c r="R24" s="80" t="b">
        <v>0</v>
      </c>
      <c r="AD24" s="87">
        <v>1</v>
      </c>
      <c r="AE24" s="87">
        <v>2</v>
      </c>
      <c r="AF24" s="87" t="s">
        <v>47</v>
      </c>
    </row>
    <row r="25" spans="1:32" x14ac:dyDescent="0.2">
      <c r="A25" s="15"/>
      <c r="B25" s="145"/>
      <c r="C25" s="43" t="s">
        <v>22</v>
      </c>
      <c r="D25" s="43" t="s">
        <v>23</v>
      </c>
      <c r="E25" s="122"/>
      <c r="F25" s="123"/>
      <c r="G25" s="61">
        <f>SUM(SUM(G19:G24))</f>
        <v>0.27500000000000002</v>
      </c>
      <c r="H25" s="61">
        <f>SUM(SUM(H19:H24))</f>
        <v>0.27500000000000002</v>
      </c>
      <c r="I25" s="61">
        <f>SUM(SUM(I19:I24))</f>
        <v>0.27500000000000002</v>
      </c>
      <c r="J25" s="61">
        <f>SUM(SUM(J19:J24))</f>
        <v>0.27500000000000002</v>
      </c>
      <c r="K25" s="135"/>
      <c r="L25" s="39"/>
      <c r="R25" s="70" t="b">
        <v>1</v>
      </c>
    </row>
    <row r="26" spans="1:32" ht="13.5" thickBot="1" x14ac:dyDescent="0.25">
      <c r="A26" s="15"/>
      <c r="B26" s="145"/>
      <c r="C26" s="24" t="s">
        <v>24</v>
      </c>
      <c r="D26" s="24" t="s">
        <v>25</v>
      </c>
      <c r="E26" s="120"/>
      <c r="F26" s="121"/>
      <c r="G26" s="62">
        <f>G13*G14*G15*G25</f>
        <v>5818.2205579035926</v>
      </c>
      <c r="H26" s="62">
        <f>H13*H14*H15*H25</f>
        <v>3932.4999999999986</v>
      </c>
      <c r="I26" s="62">
        <f>I13*I14*I15*I25</f>
        <v>2115.4822084470925</v>
      </c>
      <c r="J26" s="62">
        <f>J13*J14*J15*J25</f>
        <v>6981.864669484311</v>
      </c>
      <c r="K26" s="136"/>
      <c r="L26" s="39"/>
    </row>
    <row r="27" spans="1:32" ht="13.5" thickBot="1" x14ac:dyDescent="0.25">
      <c r="A27" s="15"/>
      <c r="B27" s="122"/>
      <c r="C27" s="44" t="s">
        <v>31</v>
      </c>
      <c r="D27" s="131" t="s">
        <v>26</v>
      </c>
      <c r="E27" s="132"/>
      <c r="F27" s="146"/>
      <c r="G27" s="63">
        <f>0.7*G26</f>
        <v>4072.7543905325147</v>
      </c>
      <c r="H27" s="63">
        <f t="shared" ref="H27:J27" si="4">0.7*H26</f>
        <v>2752.7499999999991</v>
      </c>
      <c r="I27" s="63">
        <f t="shared" si="4"/>
        <v>1480.8375459129647</v>
      </c>
      <c r="J27" s="64">
        <f t="shared" si="4"/>
        <v>4887.3052686390174</v>
      </c>
      <c r="K27" s="65">
        <f>SUM(G27:J27)</f>
        <v>13193.647205084497</v>
      </c>
      <c r="L27" s="45"/>
      <c r="AE27" s="87" t="str">
        <f>IF(AD30=1,AF29,IF(AD30=2,AF30,IF(AD30=3,AF31,"")))</f>
        <v>IMPIANTI MECCANICI A FLUIDO A SERVIZIO DELLE COSTRUZIONI</v>
      </c>
    </row>
    <row r="28" spans="1:32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33"/>
    </row>
    <row r="29" spans="1:32" ht="13.5" thickBot="1" x14ac:dyDescent="0.25">
      <c r="A29" s="15"/>
      <c r="B29" s="46"/>
      <c r="C29" s="15"/>
      <c r="D29" s="15"/>
      <c r="E29" s="15"/>
      <c r="F29" s="15"/>
      <c r="G29" s="139" t="s">
        <v>40</v>
      </c>
      <c r="H29" s="140"/>
      <c r="I29" s="141" t="s">
        <v>33</v>
      </c>
      <c r="J29" s="142"/>
      <c r="K29" s="47" t="s">
        <v>34</v>
      </c>
      <c r="L29" s="48"/>
      <c r="AE29" s="87">
        <v>1</v>
      </c>
      <c r="AF29" s="87" t="s">
        <v>54</v>
      </c>
    </row>
    <row r="30" spans="1:32" ht="13.5" thickBot="1" x14ac:dyDescent="0.25">
      <c r="A30" s="15"/>
      <c r="B30" s="49"/>
      <c r="C30" s="151" t="s">
        <v>32</v>
      </c>
      <c r="D30" s="152"/>
      <c r="E30" s="152"/>
      <c r="F30" s="153"/>
      <c r="G30" s="147">
        <f>IF($R30=FALSE,0,K13)</f>
        <v>550000</v>
      </c>
      <c r="H30" s="148"/>
      <c r="I30" s="149">
        <f>IF($R30=FALSE,0,0.5%)</f>
        <v>5.0000000000000001E-3</v>
      </c>
      <c r="J30" s="150"/>
      <c r="K30" s="65">
        <f>G30*I30</f>
        <v>2750</v>
      </c>
      <c r="L30" s="45"/>
      <c r="O30" s="70" t="b">
        <v>1</v>
      </c>
      <c r="R30" s="81" t="b">
        <v>1</v>
      </c>
      <c r="AD30" s="87">
        <v>1</v>
      </c>
      <c r="AE30" s="87">
        <v>2</v>
      </c>
      <c r="AF30" s="87" t="s">
        <v>55</v>
      </c>
    </row>
    <row r="31" spans="1:32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33"/>
      <c r="AE31" s="87">
        <v>3</v>
      </c>
      <c r="AF31" s="87" t="s">
        <v>56</v>
      </c>
    </row>
    <row r="32" spans="1:32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33"/>
    </row>
    <row r="33" spans="1:12" ht="15" x14ac:dyDescent="0.25">
      <c r="A33" s="15"/>
      <c r="B33" s="15"/>
      <c r="C33" s="15"/>
      <c r="D33" s="50"/>
      <c r="E33" s="143" t="s">
        <v>39</v>
      </c>
      <c r="F33" s="144"/>
      <c r="G33" s="144"/>
      <c r="H33" s="144"/>
      <c r="I33" s="144"/>
      <c r="J33" s="51"/>
      <c r="K33" s="66">
        <f>K30+K27</f>
        <v>15943.647205084497</v>
      </c>
      <c r="L33" s="7"/>
    </row>
    <row r="34" spans="1:12" ht="15" x14ac:dyDescent="0.25">
      <c r="A34" s="15"/>
      <c r="B34" s="15"/>
      <c r="C34" s="15"/>
      <c r="D34" s="50"/>
      <c r="E34" s="101" t="s">
        <v>3</v>
      </c>
      <c r="F34" s="100"/>
      <c r="G34" s="100"/>
      <c r="H34" s="100"/>
      <c r="I34" s="100"/>
      <c r="J34" s="12">
        <v>0.02</v>
      </c>
      <c r="K34" s="13">
        <f>K33*J34</f>
        <v>318.87294410168994</v>
      </c>
      <c r="L34" s="8"/>
    </row>
    <row r="35" spans="1:12" ht="15" x14ac:dyDescent="0.25">
      <c r="A35" s="15"/>
      <c r="B35" s="15"/>
      <c r="C35" s="4"/>
      <c r="D35" s="50"/>
      <c r="E35" s="101" t="s">
        <v>1</v>
      </c>
      <c r="F35" s="100"/>
      <c r="G35" s="100"/>
      <c r="H35" s="100"/>
      <c r="I35" s="100" t="s">
        <v>1</v>
      </c>
      <c r="J35" s="12">
        <v>0.22</v>
      </c>
      <c r="K35" s="13">
        <f>J35*(K33+K34)</f>
        <v>3577.754432820961</v>
      </c>
      <c r="L35" s="8"/>
    </row>
    <row r="36" spans="1:12" ht="15" x14ac:dyDescent="0.25">
      <c r="A36" s="15"/>
      <c r="B36" s="15"/>
      <c r="C36" s="4"/>
      <c r="D36" s="10"/>
      <c r="E36" s="99" t="s">
        <v>2</v>
      </c>
      <c r="F36" s="100"/>
      <c r="G36" s="100"/>
      <c r="H36" s="100"/>
      <c r="I36" s="100"/>
      <c r="J36" s="14"/>
      <c r="K36" s="11">
        <f>ROUND(K33+K34,2)+ROUND(K35,2)</f>
        <v>19840.27</v>
      </c>
      <c r="L36" s="8"/>
    </row>
    <row r="37" spans="1:12" ht="15" x14ac:dyDescent="0.25">
      <c r="A37" s="15"/>
      <c r="B37" s="15"/>
      <c r="C37" s="3"/>
      <c r="D37" s="5"/>
      <c r="E37" s="6"/>
      <c r="F37" s="6"/>
      <c r="G37" s="6"/>
      <c r="H37" s="52"/>
      <c r="I37" s="3"/>
      <c r="J37" s="3"/>
      <c r="K37" s="52"/>
      <c r="L37" s="33"/>
    </row>
    <row r="38" spans="1:12" ht="15" x14ac:dyDescent="0.2">
      <c r="A38" s="15"/>
      <c r="C38" s="84" t="s">
        <v>41</v>
      </c>
      <c r="D38" s="91"/>
      <c r="E38" s="92"/>
      <c r="F38" s="92"/>
      <c r="G38" s="92"/>
      <c r="H38" s="92"/>
      <c r="I38" s="92"/>
      <c r="J38" s="92"/>
      <c r="K38" s="92"/>
    </row>
    <row r="39" spans="1:12" ht="15" x14ac:dyDescent="0.25">
      <c r="A39" s="15"/>
      <c r="C39" s="83"/>
      <c r="D39" s="91"/>
      <c r="E39" s="92"/>
      <c r="F39" s="92"/>
      <c r="G39" s="92"/>
      <c r="H39" s="92"/>
      <c r="I39" s="92"/>
      <c r="J39" s="92"/>
      <c r="K39" s="92"/>
    </row>
    <row r="40" spans="1:12" ht="15" x14ac:dyDescent="0.25">
      <c r="A40" s="15"/>
      <c r="C40" s="83"/>
      <c r="D40" s="91"/>
      <c r="E40" s="92"/>
      <c r="F40" s="92"/>
      <c r="G40" s="92"/>
      <c r="H40" s="92"/>
      <c r="I40" s="92"/>
      <c r="J40" s="92"/>
      <c r="K40" s="92"/>
    </row>
    <row r="41" spans="1:12" ht="15" x14ac:dyDescent="0.2">
      <c r="A41" s="15"/>
      <c r="D41" s="91"/>
      <c r="E41" s="92"/>
      <c r="F41" s="92"/>
      <c r="G41" s="92"/>
      <c r="H41" s="92"/>
      <c r="I41" s="92"/>
      <c r="J41" s="92"/>
      <c r="K41" s="92"/>
    </row>
    <row r="42" spans="1:12" ht="15" x14ac:dyDescent="0.2">
      <c r="A42" s="15"/>
      <c r="D42" s="91"/>
      <c r="E42" s="92"/>
      <c r="F42" s="92"/>
      <c r="G42" s="92"/>
      <c r="H42" s="92"/>
      <c r="I42" s="92"/>
      <c r="J42" s="92"/>
      <c r="K42" s="92"/>
    </row>
    <row r="43" spans="1:12" x14ac:dyDescent="0.2">
      <c r="A43" s="15"/>
    </row>
    <row r="44" spans="1:12" x14ac:dyDescent="0.2">
      <c r="A44" s="15"/>
    </row>
    <row r="45" spans="1:12" x14ac:dyDescent="0.2">
      <c r="A45" s="15"/>
      <c r="C45" s="85"/>
      <c r="D45" s="97"/>
      <c r="E45" s="98"/>
      <c r="F45" s="98"/>
      <c r="G45" s="86"/>
    </row>
    <row r="46" spans="1:12" x14ac:dyDescent="0.2">
      <c r="A46" s="15"/>
      <c r="C46" s="85"/>
      <c r="D46" s="97"/>
      <c r="E46" s="98"/>
      <c r="F46" s="98"/>
      <c r="G46" s="86"/>
    </row>
    <row r="47" spans="1:12" x14ac:dyDescent="0.2">
      <c r="A47" s="15"/>
      <c r="C47" s="85"/>
      <c r="D47" s="97"/>
      <c r="E47" s="98"/>
      <c r="F47" s="98"/>
      <c r="G47" s="86"/>
    </row>
    <row r="48" spans="1:12" ht="15" x14ac:dyDescent="0.25">
      <c r="A48" s="15"/>
      <c r="C48" s="85"/>
      <c r="D48" s="97"/>
      <c r="E48" s="98"/>
      <c r="F48" s="98"/>
      <c r="G48" s="86"/>
      <c r="I48" s="82" t="s">
        <v>36</v>
      </c>
    </row>
    <row r="49" spans="1:7" x14ac:dyDescent="0.2">
      <c r="A49" s="15"/>
      <c r="C49" s="85"/>
      <c r="D49" s="97"/>
      <c r="E49" s="98"/>
      <c r="F49" s="98"/>
      <c r="G49" s="86"/>
    </row>
    <row r="50" spans="1:7" x14ac:dyDescent="0.2">
      <c r="A50" s="15"/>
      <c r="C50" s="86"/>
      <c r="D50" s="86"/>
      <c r="E50" s="86"/>
      <c r="F50" s="86"/>
      <c r="G50" s="86"/>
    </row>
    <row r="51" spans="1:7" x14ac:dyDescent="0.2">
      <c r="A51" s="15"/>
    </row>
    <row r="52" spans="1:7" x14ac:dyDescent="0.2">
      <c r="A52" s="15"/>
    </row>
    <row r="53" spans="1:7" x14ac:dyDescent="0.2">
      <c r="A53" s="15"/>
    </row>
    <row r="54" spans="1:7" x14ac:dyDescent="0.2">
      <c r="A54" s="15"/>
    </row>
    <row r="55" spans="1:7" x14ac:dyDescent="0.2">
      <c r="A55" s="15"/>
    </row>
    <row r="56" spans="1:7" x14ac:dyDescent="0.2">
      <c r="A56" s="15"/>
    </row>
    <row r="57" spans="1:7" x14ac:dyDescent="0.2">
      <c r="A57" s="15"/>
    </row>
    <row r="58" spans="1:7" x14ac:dyDescent="0.2">
      <c r="A58" s="15"/>
    </row>
    <row r="59" spans="1:7" x14ac:dyDescent="0.2">
      <c r="A59" s="15"/>
    </row>
    <row r="60" spans="1:7" x14ac:dyDescent="0.2">
      <c r="A60" s="15"/>
    </row>
    <row r="61" spans="1:7" x14ac:dyDescent="0.2">
      <c r="A61" s="15"/>
    </row>
    <row r="62" spans="1:7" x14ac:dyDescent="0.2">
      <c r="A62" s="15"/>
    </row>
    <row r="63" spans="1:7" x14ac:dyDescent="0.2">
      <c r="A63" s="15"/>
    </row>
    <row r="64" spans="1:7" x14ac:dyDescent="0.2">
      <c r="A64" s="15"/>
    </row>
    <row r="65" spans="1:12" x14ac:dyDescent="0.2">
      <c r="A65" s="15"/>
    </row>
    <row r="66" spans="1:12" x14ac:dyDescent="0.2">
      <c r="A66" s="15"/>
    </row>
    <row r="67" spans="1:12" x14ac:dyDescent="0.2">
      <c r="A67" s="15"/>
    </row>
    <row r="68" spans="1:12" x14ac:dyDescent="0.2">
      <c r="A68" s="15"/>
    </row>
    <row r="69" spans="1:12" x14ac:dyDescent="0.2">
      <c r="A69" s="15"/>
    </row>
    <row r="70" spans="1:12" x14ac:dyDescent="0.2">
      <c r="A70" s="15"/>
    </row>
    <row r="71" spans="1:12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33"/>
    </row>
    <row r="72" spans="1:12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33"/>
    </row>
    <row r="73" spans="1:12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33"/>
    </row>
    <row r="74" spans="1:12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33"/>
    </row>
    <row r="75" spans="1:12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33"/>
    </row>
    <row r="76" spans="1:12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33"/>
    </row>
    <row r="77" spans="1:12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33"/>
    </row>
    <row r="78" spans="1:12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33"/>
    </row>
    <row r="79" spans="1:12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33"/>
    </row>
    <row r="80" spans="1:12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33"/>
    </row>
    <row r="81" spans="1:12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33"/>
    </row>
    <row r="82" spans="1:12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33"/>
    </row>
    <row r="83" spans="1:12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33"/>
    </row>
    <row r="84" spans="1:12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33"/>
    </row>
    <row r="85" spans="1:12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33"/>
    </row>
    <row r="86" spans="1:12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33"/>
    </row>
    <row r="87" spans="1:12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33"/>
    </row>
    <row r="88" spans="1:12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33"/>
    </row>
    <row r="89" spans="1:12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33"/>
    </row>
    <row r="90" spans="1:12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33"/>
    </row>
    <row r="91" spans="1:12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33"/>
    </row>
    <row r="92" spans="1:12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33"/>
    </row>
    <row r="93" spans="1:12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33"/>
    </row>
    <row r="94" spans="1:12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33"/>
    </row>
    <row r="95" spans="1:12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33"/>
    </row>
    <row r="96" spans="1:12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33"/>
    </row>
    <row r="97" spans="1:12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33"/>
    </row>
    <row r="98" spans="1:12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33"/>
    </row>
    <row r="99" spans="1:12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33"/>
    </row>
    <row r="100" spans="1:12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33"/>
    </row>
    <row r="101" spans="1:12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33"/>
    </row>
    <row r="102" spans="1:12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33"/>
    </row>
  </sheetData>
  <sheetProtection algorithmName="SHA-512" hashValue="bEWmnHxscSmuVmEoSWJbniLOv4iOnZ2xEJbEVyKLe1WUuQsCxgdGtUIgJ/hi9HCN2xrHbnuk/ivDyQJvoADOdQ==" saltValue="4DdwbFSo+Amwa+7J1rW7yA==" spinCount="100000" sheet="1" scenarios="1"/>
  <mergeCells count="44">
    <mergeCell ref="B25:B27"/>
    <mergeCell ref="E25:F25"/>
    <mergeCell ref="E26:F26"/>
    <mergeCell ref="D27:F27"/>
    <mergeCell ref="G30:H30"/>
    <mergeCell ref="C30:F30"/>
    <mergeCell ref="I29:J29"/>
    <mergeCell ref="D20:F20"/>
    <mergeCell ref="D21:F21"/>
    <mergeCell ref="E34:I34"/>
    <mergeCell ref="E33:I33"/>
    <mergeCell ref="I30:J30"/>
    <mergeCell ref="C1:K1"/>
    <mergeCell ref="D16:F16"/>
    <mergeCell ref="B6:K6"/>
    <mergeCell ref="B11:B15"/>
    <mergeCell ref="C11:D12"/>
    <mergeCell ref="E11:F15"/>
    <mergeCell ref="K11:K12"/>
    <mergeCell ref="K14:K16"/>
    <mergeCell ref="C2:K2"/>
    <mergeCell ref="C4:K4"/>
    <mergeCell ref="F7:K7"/>
    <mergeCell ref="D45:F45"/>
    <mergeCell ref="D46:F46"/>
    <mergeCell ref="D47:F47"/>
    <mergeCell ref="D48:F48"/>
    <mergeCell ref="D49:F49"/>
    <mergeCell ref="D40:K40"/>
    <mergeCell ref="D41:K41"/>
    <mergeCell ref="D42:K42"/>
    <mergeCell ref="F8:K8"/>
    <mergeCell ref="F9:K9"/>
    <mergeCell ref="D22:F22"/>
    <mergeCell ref="D38:K38"/>
    <mergeCell ref="D39:K39"/>
    <mergeCell ref="E36:I36"/>
    <mergeCell ref="E35:I35"/>
    <mergeCell ref="D19:F19"/>
    <mergeCell ref="D18:K18"/>
    <mergeCell ref="K25:K26"/>
    <mergeCell ref="D23:F23"/>
    <mergeCell ref="D24:F24"/>
    <mergeCell ref="G29:H29"/>
  </mergeCells>
  <phoneticPr fontId="21" type="noConversion"/>
  <pageMargins left="0" right="0" top="0.35433070866141736" bottom="0" header="0" footer="0"/>
  <pageSetup paperSize="9" scale="7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926" r:id="rId4" name="Check Box 38">
              <controlPr defaultSize="0" autoFill="0" autoLine="0" autoPict="0">
                <anchor moveWithCells="1">
                  <from>
                    <xdr:col>1</xdr:col>
                    <xdr:colOff>47625</xdr:colOff>
                    <xdr:row>19</xdr:row>
                    <xdr:rowOff>161925</xdr:rowOff>
                  </from>
                  <to>
                    <xdr:col>1</xdr:col>
                    <xdr:colOff>219075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7" r:id="rId5" name="Check Box 39">
              <controlPr defaultSize="0" autoFill="0" autoLine="0" autoPict="0">
                <anchor moveWithCells="1">
                  <from>
                    <xdr:col>1</xdr:col>
                    <xdr:colOff>47625</xdr:colOff>
                    <xdr:row>20</xdr:row>
                    <xdr:rowOff>161925</xdr:rowOff>
                  </from>
                  <to>
                    <xdr:col>1</xdr:col>
                    <xdr:colOff>304800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8" r:id="rId6" name="Check Box 40">
              <controlPr defaultSize="0" autoFill="0" autoLine="0" autoPict="0">
                <anchor moveWithCells="1">
                  <from>
                    <xdr:col>1</xdr:col>
                    <xdr:colOff>47625</xdr:colOff>
                    <xdr:row>21</xdr:row>
                    <xdr:rowOff>161925</xdr:rowOff>
                  </from>
                  <to>
                    <xdr:col>1</xdr:col>
                    <xdr:colOff>304800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9" r:id="rId7" name="Check Box 41">
              <controlPr defaultSize="0" autoFill="0" autoLine="0" autoPict="0">
                <anchor moveWithCells="1">
                  <from>
                    <xdr:col>1</xdr:col>
                    <xdr:colOff>47625</xdr:colOff>
                    <xdr:row>22</xdr:row>
                    <xdr:rowOff>171450</xdr:rowOff>
                  </from>
                  <to>
                    <xdr:col>1</xdr:col>
                    <xdr:colOff>304800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0" r:id="rId8" name="Check Box 42">
              <controlPr defaultSize="0" autoFill="0" autoLine="0" autoPict="0">
                <anchor moveWithCells="1">
                  <from>
                    <xdr:col>1</xdr:col>
                    <xdr:colOff>66675</xdr:colOff>
                    <xdr:row>29</xdr:row>
                    <xdr:rowOff>0</xdr:rowOff>
                  </from>
                  <to>
                    <xdr:col>1</xdr:col>
                    <xdr:colOff>295275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9" r:id="rId9" name="List Box 51">
              <controlPr defaultSize="0" print="0" autoLine="0" autoPict="0">
                <anchor moveWithCells="1" sizeWithCells="1">
                  <from>
                    <xdr:col>12</xdr:col>
                    <xdr:colOff>57150</xdr:colOff>
                    <xdr:row>12</xdr:row>
                    <xdr:rowOff>47625</xdr:rowOff>
                  </from>
                  <to>
                    <xdr:col>22</xdr:col>
                    <xdr:colOff>304800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0" r:id="rId10" name="List Box 52">
              <controlPr locked="0" defaultSize="0" print="0" autoLine="0" autoPict="0">
                <anchor moveWithCells="1" sizeWithCells="1">
                  <from>
                    <xdr:col>12</xdr:col>
                    <xdr:colOff>47625</xdr:colOff>
                    <xdr:row>5</xdr:row>
                    <xdr:rowOff>66675</xdr:rowOff>
                  </from>
                  <to>
                    <xdr:col>22</xdr:col>
                    <xdr:colOff>295275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1" r:id="rId11" name="List Box 53">
              <controlPr defaultSize="0" print="0" autoLine="0" autoPict="0" altText="IMPIANTI">
                <anchor moveWithCells="1">
                  <from>
                    <xdr:col>12</xdr:col>
                    <xdr:colOff>47625</xdr:colOff>
                    <xdr:row>16</xdr:row>
                    <xdr:rowOff>57150</xdr:rowOff>
                  </from>
                  <to>
                    <xdr:col>22</xdr:col>
                    <xdr:colOff>314325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3" r:id="rId12" name="Check Box 55">
              <controlPr defaultSize="0" autoFill="0" autoLine="0" autoPict="0">
                <anchor moveWithCells="1">
                  <from>
                    <xdr:col>1</xdr:col>
                    <xdr:colOff>57150</xdr:colOff>
                    <xdr:row>18</xdr:row>
                    <xdr:rowOff>161925</xdr:rowOff>
                  </from>
                  <to>
                    <xdr:col>1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Prestazioni Specialistiche GEO</vt:lpstr>
      <vt:lpstr>'Prestazioni Specialistiche GEO'!Area_stampa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PARCELLA SISMA 2016</dc:title>
  <dc:subject>Calcolo Onorario Professionale</dc:subject>
  <dc:creator>Geol. Alessandro Onorati</dc:creator>
  <dc:description>VERSIONE 3 30-10-2020</dc:description>
  <cp:lastModifiedBy>Utente Windows</cp:lastModifiedBy>
  <cp:lastPrinted>2020-10-29T18:07:26Z</cp:lastPrinted>
  <dcterms:created xsi:type="dcterms:W3CDTF">2004-06-04T08:51:31Z</dcterms:created>
  <dcterms:modified xsi:type="dcterms:W3CDTF">2020-10-29T18:07:51Z</dcterms:modified>
</cp:coreProperties>
</file>