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0" windowWidth="23016" windowHeight="7632"/>
  </bookViews>
  <sheets>
    <sheet name="Terreni coerenti e incoerenti" sheetId="1" r:id="rId1"/>
    <sheet name="NOTA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  <sheet name="Foglio14" sheetId="14" r:id="rId14"/>
    <sheet name="Foglio15" sheetId="15" r:id="rId15"/>
    <sheet name="Foglio16" sheetId="16" r:id="rId16"/>
  </sheets>
  <definedNames>
    <definedName name="_xlnm.Print_Area" localSheetId="0">'Terreni coerenti e incoerenti'!$B$1:$M$51</definedName>
  </definedNames>
  <calcPr calcId="124519"/>
</workbook>
</file>

<file path=xl/calcChain.xml><?xml version="1.0" encoding="utf-8"?>
<calcChain xmlns="http://schemas.openxmlformats.org/spreadsheetml/2006/main">
  <c r="K12" i="1"/>
  <c r="K14" s="1"/>
  <c r="K20" s="1"/>
  <c r="K24" s="1"/>
  <c r="K29"/>
  <c r="K31"/>
  <c r="K39" l="1"/>
  <c r="K48" s="1"/>
  <c r="L48" s="1"/>
  <c r="K17"/>
  <c r="K21" s="1"/>
  <c r="K18"/>
  <c r="K22" s="1"/>
  <c r="K46" s="1"/>
  <c r="L46" s="1"/>
  <c r="K19"/>
  <c r="K23" s="1"/>
  <c r="K47" l="1"/>
  <c r="L47" s="1"/>
  <c r="K45"/>
  <c r="L45" s="1"/>
</calcChain>
</file>

<file path=xl/sharedStrings.xml><?xml version="1.0" encoding="utf-8"?>
<sst xmlns="http://schemas.openxmlformats.org/spreadsheetml/2006/main" count="91" uniqueCount="66">
  <si>
    <t>g</t>
  </si>
  <si>
    <t>s</t>
  </si>
  <si>
    <t>tensione efficace del terreno</t>
  </si>
  <si>
    <t>Nspt</t>
  </si>
  <si>
    <t>numero di colpi dell'Spt standard alla profondità di calcolo</t>
  </si>
  <si>
    <t>Dnf1</t>
  </si>
  <si>
    <t>per Cf &lt; 5%</t>
  </si>
  <si>
    <t>Na1</t>
  </si>
  <si>
    <t>R1</t>
  </si>
  <si>
    <t>R2</t>
  </si>
  <si>
    <t>tensione litostatica efficace (kg/cmq)</t>
  </si>
  <si>
    <t>sT</t>
  </si>
  <si>
    <t>tensione litostatica totale (kg/cmq)</t>
  </si>
  <si>
    <t>profondità di calcolo (m)</t>
  </si>
  <si>
    <t>A(g)</t>
  </si>
  <si>
    <t>Sr</t>
  </si>
  <si>
    <t>T</t>
  </si>
  <si>
    <t>Il coefficiente di sicurezza è dato dal rapporto:</t>
  </si>
  <si>
    <t>Fs1</t>
  </si>
  <si>
    <t>Fs2</t>
  </si>
  <si>
    <t>Na2</t>
  </si>
  <si>
    <t>Dnf3</t>
  </si>
  <si>
    <t>per Cf &gt; 10%</t>
  </si>
  <si>
    <t>Fs3</t>
  </si>
  <si>
    <t>per Cf &lt; 5%-10%</t>
  </si>
  <si>
    <t>per Cf = calcolata con prove di laboratorio</t>
  </si>
  <si>
    <t>Dnf4</t>
  </si>
  <si>
    <t>Na3</t>
  </si>
  <si>
    <t>Na4</t>
  </si>
  <si>
    <t>R3</t>
  </si>
  <si>
    <t>R4</t>
  </si>
  <si>
    <t>SFORZO DI TAGLIO ALLA QUOTA DI CALCOLO</t>
  </si>
  <si>
    <t>RESISTENZA ALLA LIQUEFAZIONE</t>
  </si>
  <si>
    <t>peso di volume del terreno (T/mc)</t>
  </si>
  <si>
    <t>z (m)</t>
  </si>
  <si>
    <t>Accelerazione sismica in condizioni di salvaguardia (SLV)</t>
  </si>
  <si>
    <t>z</t>
  </si>
  <si>
    <t>Sforzo di taglio normalizzato</t>
  </si>
  <si>
    <t>Fs</t>
  </si>
  <si>
    <t>Fs4</t>
  </si>
  <si>
    <t>IL RISULTATO E' AUTOMATICO UNA VOLTA INSERITI I DATI NELLE CASELLE</t>
  </si>
  <si>
    <t>Cf</t>
  </si>
  <si>
    <t>fattore correttivo per la presenza di frazione fine argillosa (%)</t>
  </si>
  <si>
    <t>Resistenza al taglio normalizzata</t>
  </si>
  <si>
    <r>
      <t>Metodo di Seed &amp; Idriss -</t>
    </r>
    <r>
      <rPr>
        <sz val="11"/>
        <color indexed="18"/>
        <rFont val="Arial Black"/>
        <family val="2"/>
      </rPr>
      <t xml:space="preserve"> modificato</t>
    </r>
  </si>
  <si>
    <t>FATTORE DI SICUREZZA</t>
  </si>
  <si>
    <t>Nspt-c</t>
  </si>
  <si>
    <t>numero di colpi dell'Spt al netto tensione litostatica</t>
  </si>
  <si>
    <t>Dnf2</t>
  </si>
  <si>
    <t>Viceversa, nel caso in cui siano srato fatte prove di laboratorio granulometriche con individuazione della percentuale di frazione argillosa …. Indicare il dato "effettivo"</t>
  </si>
  <si>
    <r>
      <t>Cf</t>
    </r>
    <r>
      <rPr>
        <sz val="10"/>
        <rFont val="Arial"/>
        <family val="2"/>
      </rPr>
      <t xml:space="preserve"> = la frazione argillosa è espressa in percentuale. Nel caso di di dati non noti fare riferimento alle Condizioni date per Df1, Df2 e Df3. </t>
    </r>
  </si>
  <si>
    <t>per Cf% = calcolata con prove di laboratorio</t>
  </si>
  <si>
    <t>Accelerazione sismica in condizioni di salvaguardia (SLV): Inserire il dato di Ag di base ricavato dai database nel caso di valutazione tramte NTC2018 semplifcate oppure nel caso di RSL il valore calcolato</t>
  </si>
  <si>
    <t>A(g) =</t>
  </si>
  <si>
    <t>Nspt =</t>
  </si>
  <si>
    <t>numero di colpi dell'Spt standard alla profondità di calcolo (dato fornito da prove in sito in funzione del penetrometro usato, leggero, medio, pesante, super pesante ecc.)</t>
  </si>
  <si>
    <t xml:space="preserve">Nel caso di prove statiche esistono numerose correlazioni tra Rp (resistenza alla punta) e Nspt. </t>
  </si>
  <si>
    <t>profondità di calcolo (m) = E' considerata alla base dello strato di terreno potenziale liquefacibile</t>
  </si>
  <si>
    <t>peso di volume del terreno (T/mc) = inserire il peso di volume oppure il peso di volume saturo se il terreno è sotto falda</t>
  </si>
  <si>
    <r>
      <rPr>
        <b/>
        <sz val="10"/>
        <rFont val="Arial"/>
        <family val="2"/>
      </rPr>
      <t>Sr = 0,85-1,00</t>
    </r>
    <r>
      <rPr>
        <sz val="10"/>
        <rFont val="Arial"/>
        <family val="2"/>
      </rPr>
      <t xml:space="preserve"> coeff. di riduzione dell'acc. orizzontale massima di Seed &amp; Whitman (1970) </t>
    </r>
  </si>
  <si>
    <t>SI declina ogni responsabilità in caso di eventuali danni diretti e/o indiretti causati dall’utilizzo del presente foglio/tool di calcolo</t>
  </si>
  <si>
    <t>Nella relativa casella a cascata scegliere il valore che si ritiene più consono in relazione al sito di progetto: 0,8   0,9   1,0</t>
  </si>
  <si>
    <t xml:space="preserve">Coeff. di riduzione dell'accelerazione orizzontale massima di Seed &amp; Whitman (1970) </t>
  </si>
  <si>
    <t>0,8 (terreni duri)    0,9 (terreni medi)    1,0 (terreni elastici)</t>
  </si>
  <si>
    <t>CALCOLO DEL POTENZIALE DI LIQUEFAZIONE PER TERRENI COERENTI E INCOERENTI</t>
  </si>
  <si>
    <t>INSERIRE I DATI NELLE CASELLE IN RIQUADRO EVIDENZIATE E NON BLOCCATE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</si>
</sst>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40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i/>
      <sz val="10"/>
      <color indexed="18"/>
      <name val="Arial"/>
      <family val="2"/>
    </font>
    <font>
      <sz val="9"/>
      <color indexed="18"/>
      <name val="Futura XBlkCnIt BT"/>
      <family val="2"/>
    </font>
    <font>
      <b/>
      <sz val="10"/>
      <color indexed="18"/>
      <name val="Symbol"/>
      <family val="1"/>
      <charset val="2"/>
    </font>
    <font>
      <sz val="10"/>
      <color indexed="18"/>
      <name val="Zurich Blk BT"/>
      <family val="2"/>
    </font>
    <font>
      <b/>
      <sz val="10"/>
      <color indexed="18"/>
      <name val="Arial"/>
      <family val="2"/>
    </font>
    <font>
      <sz val="10"/>
      <color indexed="18"/>
      <name val="Zurich Blk BT"/>
      <family val="2"/>
    </font>
    <font>
      <sz val="10"/>
      <color indexed="18"/>
      <name val="Arial MT Black"/>
      <family val="2"/>
    </font>
    <font>
      <sz val="11"/>
      <color indexed="18"/>
      <name val="Arial MT Black"/>
      <family val="2"/>
    </font>
    <font>
      <sz val="8"/>
      <color indexed="18"/>
      <name val="Arial"/>
      <family val="2"/>
    </font>
    <font>
      <sz val="10"/>
      <color indexed="18"/>
      <name val="Arial Black"/>
      <family val="2"/>
    </font>
    <font>
      <sz val="10"/>
      <color indexed="18"/>
      <name val="Symbol"/>
      <family val="1"/>
      <charset val="2"/>
    </font>
    <font>
      <b/>
      <sz val="10"/>
      <color indexed="18"/>
      <name val="Arial MT Black"/>
      <family val="2"/>
    </font>
    <font>
      <sz val="10"/>
      <color indexed="18"/>
      <name val="Arial"/>
      <family val="2"/>
    </font>
    <font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1"/>
      <color indexed="9"/>
      <name val="Arial"/>
      <family val="2"/>
    </font>
    <font>
      <sz val="9"/>
      <color indexed="9"/>
      <name val="Arial"/>
      <family val="2"/>
    </font>
    <font>
      <b/>
      <sz val="10"/>
      <color indexed="18"/>
      <name val="Arial MT Black"/>
    </font>
    <font>
      <sz val="11"/>
      <color indexed="18"/>
      <name val="Arial Black"/>
      <family val="2"/>
    </font>
    <font>
      <b/>
      <sz val="10"/>
      <color indexed="18"/>
      <name val="Arial"/>
      <family val="2"/>
    </font>
    <font>
      <b/>
      <sz val="11"/>
      <color indexed="18"/>
      <name val="Arial Black"/>
      <family val="2"/>
    </font>
    <font>
      <sz val="15"/>
      <color indexed="18"/>
      <name val="Arial Black"/>
      <family val="2"/>
    </font>
    <font>
      <i/>
      <sz val="10"/>
      <color indexed="18"/>
      <name val="Arial"/>
      <family val="2"/>
    </font>
    <font>
      <u/>
      <sz val="10"/>
      <color indexed="1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9"/>
      <name val="Arial Black"/>
      <family val="2"/>
    </font>
    <font>
      <b/>
      <sz val="9"/>
      <color indexed="18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sz val="10"/>
      <name val="Symbol"/>
      <family val="1"/>
      <charset val="2"/>
    </font>
    <font>
      <sz val="10"/>
      <color rgb="FF002060"/>
      <name val="Arial"/>
      <family val="2"/>
    </font>
    <font>
      <u/>
      <sz val="10"/>
      <name val="Arial"/>
      <family val="2"/>
    </font>
    <font>
      <sz val="10"/>
      <color theme="1" tint="4.9989318521683403E-2"/>
      <name val="Arial"/>
      <family val="2"/>
    </font>
    <font>
      <sz val="7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vertical="center"/>
      <protection hidden="1"/>
    </xf>
    <xf numFmtId="0" fontId="16" fillId="2" borderId="2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19" fillId="2" borderId="5" xfId="0" applyFont="1" applyFill="1" applyBorder="1" applyAlignment="1" applyProtection="1">
      <alignment vertical="center"/>
      <protection hidden="1"/>
    </xf>
    <xf numFmtId="0" fontId="24" fillId="0" borderId="6" xfId="0" applyFont="1" applyBorder="1" applyAlignment="1" applyProtection="1">
      <alignment vertical="center"/>
      <protection hidden="1"/>
    </xf>
    <xf numFmtId="0" fontId="23" fillId="0" borderId="7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6" fillId="2" borderId="6" xfId="0" applyFont="1" applyFill="1" applyBorder="1" applyAlignment="1" applyProtection="1">
      <alignment vertical="center"/>
      <protection hidden="1"/>
    </xf>
    <xf numFmtId="0" fontId="17" fillId="2" borderId="1" xfId="0" applyFont="1" applyFill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5" fillId="0" borderId="8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6" fillId="2" borderId="8" xfId="0" applyFont="1" applyFill="1" applyBorder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right" vertical="center"/>
      <protection hidden="1"/>
    </xf>
    <xf numFmtId="2" fontId="6" fillId="0" borderId="0" xfId="0" applyNumberFormat="1" applyFont="1" applyAlignment="1" applyProtection="1">
      <alignment horizontal="right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horizontal="right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centerContinuous" vertical="center"/>
      <protection hidden="1"/>
    </xf>
    <xf numFmtId="2" fontId="15" fillId="0" borderId="0" xfId="0" applyNumberFormat="1" applyFont="1" applyBorder="1" applyAlignment="1" applyProtection="1">
      <alignment horizontal="right" vertical="center"/>
      <protection hidden="1"/>
    </xf>
    <xf numFmtId="2" fontId="9" fillId="0" borderId="0" xfId="0" applyNumberFormat="1" applyFont="1" applyBorder="1" applyAlignment="1" applyProtection="1">
      <alignment horizontal="right" vertical="center"/>
      <protection hidden="1"/>
    </xf>
    <xf numFmtId="2" fontId="2" fillId="0" borderId="0" xfId="0" applyNumberFormat="1" applyFont="1" applyBorder="1" applyAlignment="1" applyProtection="1">
      <alignment vertical="center"/>
      <protection hidden="1"/>
    </xf>
    <xf numFmtId="2" fontId="2" fillId="0" borderId="0" xfId="0" applyNumberFormat="1" applyFont="1" applyBorder="1" applyAlignment="1" applyProtection="1">
      <alignment horizontal="right" vertical="center"/>
      <protection hidden="1"/>
    </xf>
    <xf numFmtId="165" fontId="20" fillId="0" borderId="0" xfId="0" applyNumberFormat="1" applyFont="1" applyBorder="1" applyAlignment="1" applyProtection="1">
      <alignment horizontal="right" vertical="center"/>
      <protection hidden="1"/>
    </xf>
    <xf numFmtId="165" fontId="9" fillId="0" borderId="0" xfId="0" applyNumberFormat="1" applyFont="1" applyBorder="1" applyAlignment="1" applyProtection="1">
      <alignment horizontal="right" vertical="center"/>
      <protection hidden="1"/>
    </xf>
    <xf numFmtId="0" fontId="15" fillId="0" borderId="0" xfId="0" applyFont="1" applyBorder="1" applyAlignment="1" applyProtection="1">
      <alignment horizontal="right" vertical="center"/>
      <protection hidden="1"/>
    </xf>
    <xf numFmtId="166" fontId="22" fillId="0" borderId="0" xfId="0" applyNumberFormat="1" applyFont="1" applyBorder="1" applyAlignment="1" applyProtection="1">
      <alignment vertical="center"/>
      <protection hidden="1"/>
    </xf>
    <xf numFmtId="2" fontId="21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locked="0" hidden="1"/>
    </xf>
    <xf numFmtId="2" fontId="30" fillId="2" borderId="9" xfId="0" applyNumberFormat="1" applyFont="1" applyFill="1" applyBorder="1" applyAlignment="1" applyProtection="1">
      <alignment vertical="center"/>
      <protection hidden="1"/>
    </xf>
    <xf numFmtId="2" fontId="30" fillId="2" borderId="10" xfId="0" applyNumberFormat="1" applyFont="1" applyFill="1" applyBorder="1" applyAlignment="1" applyProtection="1">
      <alignment horizontal="right" vertical="center"/>
      <protection hidden="1"/>
    </xf>
    <xf numFmtId="2" fontId="30" fillId="2" borderId="11" xfId="0" applyNumberFormat="1" applyFont="1" applyFill="1" applyBorder="1" applyAlignment="1" applyProtection="1">
      <alignment horizontal="right" vertical="center"/>
      <protection hidden="1"/>
    </xf>
    <xf numFmtId="2" fontId="15" fillId="3" borderId="9" xfId="0" applyNumberFormat="1" applyFont="1" applyFill="1" applyBorder="1" applyAlignment="1" applyProtection="1">
      <alignment horizontal="right" vertical="center"/>
      <protection locked="0"/>
    </xf>
    <xf numFmtId="2" fontId="15" fillId="3" borderId="10" xfId="0" applyNumberFormat="1" applyFont="1" applyFill="1" applyBorder="1" applyAlignment="1" applyProtection="1">
      <alignment horizontal="right" vertical="center"/>
      <protection locked="0"/>
    </xf>
    <xf numFmtId="0" fontId="26" fillId="3" borderId="10" xfId="0" applyFont="1" applyFill="1" applyBorder="1" applyAlignment="1" applyProtection="1">
      <alignment vertical="center"/>
      <protection locked="0"/>
    </xf>
    <xf numFmtId="2" fontId="15" fillId="3" borderId="10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hidden="1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9" fillId="0" borderId="5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6" fillId="4" borderId="7" xfId="0" applyFont="1" applyFill="1" applyBorder="1" applyAlignment="1" applyProtection="1">
      <alignment vertical="center"/>
      <protection hidden="1"/>
    </xf>
    <xf numFmtId="0" fontId="36" fillId="4" borderId="3" xfId="0" applyFont="1" applyFill="1" applyBorder="1" applyAlignment="1" applyProtection="1">
      <alignment vertical="center"/>
      <protection hidden="1"/>
    </xf>
    <xf numFmtId="0" fontId="36" fillId="4" borderId="4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vertical="center"/>
      <protection hidden="1"/>
    </xf>
    <xf numFmtId="2" fontId="38" fillId="0" borderId="0" xfId="0" applyNumberFormat="1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2" fontId="39" fillId="0" borderId="0" xfId="0" applyNumberFormat="1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0" fillId="0" borderId="8" xfId="0" applyBorder="1" applyProtection="1">
      <protection hidden="1"/>
    </xf>
    <xf numFmtId="2" fontId="15" fillId="5" borderId="0" xfId="0" applyNumberFormat="1" applyFont="1" applyFill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2" fontId="32" fillId="5" borderId="0" xfId="0" applyNumberFormat="1" applyFont="1" applyFill="1" applyBorder="1" applyAlignment="1" applyProtection="1">
      <alignment horizontal="right" vertical="center"/>
      <protection hidden="1"/>
    </xf>
    <xf numFmtId="0" fontId="0" fillId="5" borderId="0" xfId="0" applyFill="1" applyProtection="1">
      <protection hidden="1"/>
    </xf>
    <xf numFmtId="0" fontId="27" fillId="5" borderId="0" xfId="0" applyFont="1" applyFill="1" applyProtection="1">
      <protection hidden="1"/>
    </xf>
    <xf numFmtId="0" fontId="28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32" fillId="5" borderId="0" xfId="0" applyFont="1" applyFill="1" applyBorder="1" applyAlignment="1" applyProtection="1">
      <alignment horizontal="left" vertical="center"/>
      <protection hidden="1"/>
    </xf>
    <xf numFmtId="0" fontId="32" fillId="5" borderId="0" xfId="0" applyFont="1" applyFill="1" applyBorder="1" applyAlignment="1" applyProtection="1">
      <alignment vertical="center"/>
      <protection hidden="1"/>
    </xf>
    <xf numFmtId="0" fontId="28" fillId="5" borderId="8" xfId="0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Protection="1">
      <protection hidden="1"/>
    </xf>
    <xf numFmtId="0" fontId="37" fillId="5" borderId="0" xfId="0" applyFont="1" applyFill="1" applyProtection="1"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2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2"/>
  <sheetViews>
    <sheetView showGridLines="0" tabSelected="1" topLeftCell="A10" zoomScale="110" workbookViewId="0">
      <selection activeCell="O33" sqref="O33"/>
    </sheetView>
  </sheetViews>
  <sheetFormatPr defaultRowHeight="13.2"/>
  <cols>
    <col min="1" max="1" width="10.77734375" style="2" customWidth="1"/>
    <col min="2" max="9" width="8.88671875" style="2"/>
    <col min="10" max="10" width="6.6640625" style="2" customWidth="1"/>
    <col min="11" max="11" width="10.6640625" style="1" customWidth="1"/>
    <col min="12" max="23" width="8.88671875" style="2"/>
    <col min="24" max="16384" width="8.88671875" style="1"/>
  </cols>
  <sheetData>
    <row r="1" spans="1:13">
      <c r="K1" s="2"/>
    </row>
    <row r="2" spans="1:13" ht="24">
      <c r="B2" s="17" t="s">
        <v>44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7.399999999999999">
      <c r="B3" s="18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24.6" customHeight="1">
      <c r="B4" s="19"/>
      <c r="K4" s="2"/>
    </row>
    <row r="5" spans="1:13" ht="13.2" customHeight="1">
      <c r="B5" s="20"/>
      <c r="C5" s="21" t="s">
        <v>32</v>
      </c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 ht="15.6" customHeight="1">
      <c r="B6" s="22"/>
      <c r="C6" s="12"/>
      <c r="D6" s="12"/>
      <c r="E6" s="12"/>
      <c r="F6" s="12"/>
      <c r="G6" s="12"/>
      <c r="H6" s="12"/>
      <c r="I6" s="12"/>
      <c r="J6" s="9"/>
      <c r="K6" s="9"/>
      <c r="L6" s="9"/>
      <c r="M6" s="10"/>
    </row>
    <row r="7" spans="1:13">
      <c r="B7" s="90"/>
      <c r="C7" s="12"/>
      <c r="D7" s="12"/>
      <c r="E7" s="12"/>
      <c r="F7" s="12"/>
      <c r="G7" s="12"/>
      <c r="H7" s="12"/>
      <c r="I7" s="12"/>
      <c r="J7" s="9"/>
      <c r="K7" s="55"/>
      <c r="L7" s="9"/>
      <c r="M7" s="10"/>
    </row>
    <row r="8" spans="1:13">
      <c r="B8" s="22"/>
      <c r="C8" s="12"/>
      <c r="D8" s="12"/>
      <c r="E8" s="12"/>
      <c r="F8" s="12"/>
      <c r="G8" s="12"/>
      <c r="H8" s="12"/>
      <c r="I8" s="12"/>
      <c r="J8" s="9"/>
      <c r="K8" s="56"/>
      <c r="L8" s="9"/>
      <c r="M8" s="10"/>
    </row>
    <row r="9" spans="1:13">
      <c r="B9" s="22"/>
      <c r="C9" s="12"/>
      <c r="D9" s="12"/>
      <c r="E9" s="12"/>
      <c r="F9" s="12"/>
      <c r="G9" s="12"/>
      <c r="H9" s="12"/>
      <c r="I9" s="12"/>
      <c r="J9" s="9"/>
      <c r="K9" s="56"/>
      <c r="L9" s="9"/>
      <c r="M9" s="10"/>
    </row>
    <row r="10" spans="1:13" ht="19.05" customHeight="1">
      <c r="B10" s="23" t="s">
        <v>0</v>
      </c>
      <c r="C10" s="12" t="s">
        <v>33</v>
      </c>
      <c r="D10" s="12"/>
      <c r="E10" s="12"/>
      <c r="F10" s="12"/>
      <c r="G10" s="12"/>
      <c r="H10" s="12"/>
      <c r="I10" s="12"/>
      <c r="J10" s="24" t="s">
        <v>0</v>
      </c>
      <c r="K10" s="70">
        <v>1.9</v>
      </c>
      <c r="L10" s="11"/>
      <c r="M10" s="10"/>
    </row>
    <row r="11" spans="1:13" ht="19.05" customHeight="1">
      <c r="A11" s="25"/>
      <c r="B11" s="26" t="s">
        <v>34</v>
      </c>
      <c r="C11" s="27" t="s">
        <v>13</v>
      </c>
      <c r="D11" s="12"/>
      <c r="E11" s="12"/>
      <c r="F11" s="12"/>
      <c r="G11" s="12"/>
      <c r="H11" s="12"/>
      <c r="I11" s="12"/>
      <c r="J11" s="84" t="s">
        <v>34</v>
      </c>
      <c r="K11" s="71">
        <v>2</v>
      </c>
      <c r="L11" s="12"/>
      <c r="M11" s="10"/>
    </row>
    <row r="12" spans="1:13" ht="19.05" customHeight="1">
      <c r="A12" s="28"/>
      <c r="B12" s="23" t="s">
        <v>1</v>
      </c>
      <c r="C12" s="12" t="s">
        <v>2</v>
      </c>
      <c r="D12" s="12"/>
      <c r="E12" s="12"/>
      <c r="F12" s="12"/>
      <c r="G12" s="12"/>
      <c r="H12" s="12"/>
      <c r="I12" s="12"/>
      <c r="J12" s="24" t="s">
        <v>1</v>
      </c>
      <c r="K12" s="27">
        <f>K10*K11/10</f>
        <v>0.38</v>
      </c>
      <c r="L12" s="12"/>
      <c r="M12" s="10"/>
    </row>
    <row r="13" spans="1:13" ht="19.05" customHeight="1">
      <c r="A13" s="28"/>
      <c r="B13" s="44" t="s">
        <v>3</v>
      </c>
      <c r="C13" s="12" t="s">
        <v>4</v>
      </c>
      <c r="D13" s="12"/>
      <c r="E13" s="12"/>
      <c r="F13" s="12"/>
      <c r="G13" s="12"/>
      <c r="H13" s="12"/>
      <c r="I13" s="12"/>
      <c r="J13" s="95" t="s">
        <v>3</v>
      </c>
      <c r="K13" s="71">
        <v>12</v>
      </c>
      <c r="L13" s="12"/>
      <c r="M13" s="10"/>
    </row>
    <row r="14" spans="1:13" ht="19.05" customHeight="1">
      <c r="A14" s="28"/>
      <c r="B14" s="26" t="s">
        <v>46</v>
      </c>
      <c r="C14" s="12" t="s">
        <v>47</v>
      </c>
      <c r="D14" s="12"/>
      <c r="E14" s="12"/>
      <c r="F14" s="12"/>
      <c r="G14" s="12"/>
      <c r="H14" s="12"/>
      <c r="I14" s="12"/>
      <c r="J14" s="84" t="s">
        <v>46</v>
      </c>
      <c r="K14" s="57">
        <f>K13-(1/(1/(K12^0.56)))</f>
        <v>11.418327122084836</v>
      </c>
      <c r="L14" s="12"/>
      <c r="M14" s="10"/>
    </row>
    <row r="15" spans="1:13" ht="19.05" customHeight="1">
      <c r="A15" s="28"/>
      <c r="B15" s="26"/>
      <c r="C15" s="12"/>
      <c r="D15" s="12"/>
      <c r="E15" s="12"/>
      <c r="F15" s="12"/>
      <c r="G15" s="12"/>
      <c r="H15" s="12"/>
      <c r="I15" s="12"/>
      <c r="J15" s="84"/>
      <c r="K15" s="57"/>
      <c r="L15" s="12"/>
      <c r="M15" s="10"/>
    </row>
    <row r="16" spans="1:13" ht="19.05" customHeight="1">
      <c r="A16" s="29"/>
      <c r="B16" s="30" t="s">
        <v>41</v>
      </c>
      <c r="C16" s="9" t="s">
        <v>42</v>
      </c>
      <c r="D16" s="9"/>
      <c r="E16" s="31"/>
      <c r="F16" s="9"/>
      <c r="G16" s="9"/>
      <c r="H16" s="9"/>
      <c r="I16" s="9"/>
      <c r="J16" s="32"/>
      <c r="K16" s="27"/>
      <c r="L16" s="12"/>
      <c r="M16" s="10"/>
    </row>
    <row r="17" spans="1:15" ht="19.05" customHeight="1">
      <c r="B17" s="30" t="s">
        <v>5</v>
      </c>
      <c r="C17" s="74">
        <v>0</v>
      </c>
      <c r="D17" s="9" t="s">
        <v>6</v>
      </c>
      <c r="E17" s="9"/>
      <c r="F17" s="9"/>
      <c r="G17" s="9"/>
      <c r="H17" s="12"/>
      <c r="I17" s="12"/>
      <c r="J17" s="33" t="s">
        <v>7</v>
      </c>
      <c r="K17" s="58">
        <f>((1.7/(K12+0.7))*K14)+C17</f>
        <v>17.973292692170574</v>
      </c>
      <c r="L17" s="12"/>
      <c r="M17" s="10"/>
    </row>
    <row r="18" spans="1:15" ht="19.05" customHeight="1">
      <c r="B18" s="30" t="s">
        <v>48</v>
      </c>
      <c r="C18" s="74">
        <v>3</v>
      </c>
      <c r="D18" s="9" t="s">
        <v>24</v>
      </c>
      <c r="E18" s="9"/>
      <c r="F18" s="12"/>
      <c r="G18" s="12"/>
      <c r="H18" s="12"/>
      <c r="I18" s="12"/>
      <c r="J18" s="33" t="s">
        <v>20</v>
      </c>
      <c r="K18" s="59">
        <f>((1.7/(K12+0.7))*K14)+C18</f>
        <v>20.973292692170574</v>
      </c>
      <c r="L18" s="12"/>
      <c r="M18" s="10"/>
    </row>
    <row r="19" spans="1:15" ht="19.05" customHeight="1">
      <c r="B19" s="30" t="s">
        <v>21</v>
      </c>
      <c r="C19" s="74">
        <v>6</v>
      </c>
      <c r="D19" s="9" t="s">
        <v>22</v>
      </c>
      <c r="E19" s="9"/>
      <c r="F19" s="12"/>
      <c r="G19" s="12"/>
      <c r="H19" s="12"/>
      <c r="I19" s="12"/>
      <c r="J19" s="33" t="s">
        <v>27</v>
      </c>
      <c r="K19" s="58">
        <f>((1.7/(K12+0.7))*K14)+C19</f>
        <v>23.973292692170574</v>
      </c>
      <c r="L19" s="12"/>
      <c r="M19" s="10"/>
    </row>
    <row r="20" spans="1:15" ht="19.05" customHeight="1">
      <c r="B20" s="30" t="s">
        <v>26</v>
      </c>
      <c r="C20" s="75">
        <v>11</v>
      </c>
      <c r="D20" s="9" t="s">
        <v>25</v>
      </c>
      <c r="E20" s="9"/>
      <c r="F20" s="12"/>
      <c r="G20" s="12"/>
      <c r="H20" s="12"/>
      <c r="I20" s="12"/>
      <c r="J20" s="33" t="s">
        <v>28</v>
      </c>
      <c r="K20" s="60">
        <f>((1.7/(K12+0.7))*K14)+C20</f>
        <v>28.973292692170574</v>
      </c>
      <c r="L20" s="12"/>
      <c r="M20" s="10"/>
    </row>
    <row r="21" spans="1:15" ht="19.05" customHeight="1">
      <c r="B21" s="34" t="s">
        <v>8</v>
      </c>
      <c r="C21" s="35" t="s">
        <v>43</v>
      </c>
      <c r="D21" s="35"/>
      <c r="E21" s="35"/>
      <c r="F21" s="35"/>
      <c r="G21" s="35"/>
      <c r="H21" s="35"/>
      <c r="I21" s="35"/>
      <c r="J21" s="36" t="s">
        <v>8</v>
      </c>
      <c r="K21" s="61">
        <f>0.26*((0.16*SQRT(K17))+((0.2133*SQRT(K17))^14))</f>
        <v>0.23993091304647432</v>
      </c>
      <c r="L21" s="12"/>
      <c r="M21" s="10"/>
      <c r="N21" s="13"/>
    </row>
    <row r="22" spans="1:15" ht="19.05" customHeight="1">
      <c r="B22" s="34" t="s">
        <v>9</v>
      </c>
      <c r="C22" s="35" t="s">
        <v>43</v>
      </c>
      <c r="D22" s="35"/>
      <c r="E22" s="35"/>
      <c r="F22" s="35"/>
      <c r="G22" s="35"/>
      <c r="H22" s="35"/>
      <c r="I22" s="35"/>
      <c r="J22" s="36" t="s">
        <v>9</v>
      </c>
      <c r="K22" s="61">
        <f>0.26*((0.16*SQRT(K18))+((0.2133*SQRT(K18))^14))</f>
        <v>0.3778026190945572</v>
      </c>
      <c r="L22" s="12"/>
      <c r="M22" s="10"/>
      <c r="N22" s="13"/>
    </row>
    <row r="23" spans="1:15" ht="19.05" customHeight="1">
      <c r="B23" s="34" t="s">
        <v>29</v>
      </c>
      <c r="C23" s="35" t="s">
        <v>43</v>
      </c>
      <c r="D23" s="35"/>
      <c r="E23" s="35"/>
      <c r="F23" s="35"/>
      <c r="G23" s="35"/>
      <c r="H23" s="35"/>
      <c r="I23" s="35"/>
      <c r="J23" s="36" t="s">
        <v>29</v>
      </c>
      <c r="K23" s="61">
        <f>0.26*((0.16*SQRT(K19))+((0.2133*SQRT(K19))^14))</f>
        <v>0.68114647969322184</v>
      </c>
      <c r="L23" s="12"/>
      <c r="M23" s="10"/>
      <c r="N23" s="13"/>
      <c r="O23" s="14"/>
    </row>
    <row r="24" spans="1:15" ht="19.05" customHeight="1">
      <c r="B24" s="34" t="s">
        <v>30</v>
      </c>
      <c r="C24" s="35" t="s">
        <v>43</v>
      </c>
      <c r="D24" s="35"/>
      <c r="E24" s="35"/>
      <c r="F24" s="35"/>
      <c r="G24" s="35"/>
      <c r="H24" s="35"/>
      <c r="I24" s="35"/>
      <c r="J24" s="36" t="s">
        <v>30</v>
      </c>
      <c r="K24" s="61">
        <f>0.26*((0.16*SQRT(K20))+((0.2133*SQRT(K20))^14))</f>
        <v>2.0220878240324134</v>
      </c>
      <c r="L24" s="12"/>
      <c r="M24" s="10"/>
      <c r="N24" s="13"/>
      <c r="O24" s="14"/>
    </row>
    <row r="25" spans="1:15" ht="19.05" customHeight="1">
      <c r="B25" s="34"/>
      <c r="C25" s="35"/>
      <c r="D25" s="35"/>
      <c r="E25" s="35"/>
      <c r="F25" s="35"/>
      <c r="G25" s="35"/>
      <c r="H25" s="35"/>
      <c r="I25" s="35"/>
      <c r="J25" s="36"/>
      <c r="K25" s="62"/>
      <c r="L25" s="12"/>
      <c r="M25" s="10"/>
      <c r="N25" s="13"/>
      <c r="O25" s="14"/>
    </row>
    <row r="26" spans="1:15" ht="13.8" customHeight="1">
      <c r="B26" s="37"/>
      <c r="C26" s="38" t="s">
        <v>31</v>
      </c>
      <c r="D26" s="15"/>
      <c r="E26" s="15"/>
      <c r="F26" s="15"/>
      <c r="G26" s="15"/>
      <c r="H26" s="15"/>
      <c r="I26" s="15"/>
      <c r="J26" s="15"/>
      <c r="K26" s="92"/>
      <c r="L26" s="15"/>
      <c r="M26" s="16"/>
      <c r="N26" s="13"/>
      <c r="O26" s="14"/>
    </row>
    <row r="27" spans="1:15" ht="19.05" customHeight="1">
      <c r="B27" s="22"/>
      <c r="C27" s="12"/>
      <c r="D27" s="12"/>
      <c r="E27" s="12"/>
      <c r="F27" s="12"/>
      <c r="G27" s="12"/>
      <c r="H27" s="12"/>
      <c r="I27" s="12"/>
      <c r="J27" s="12"/>
      <c r="K27" s="63"/>
      <c r="L27" s="12"/>
      <c r="M27" s="10"/>
      <c r="N27" s="14"/>
      <c r="O27" s="14"/>
    </row>
    <row r="28" spans="1:15" ht="19.05" customHeight="1">
      <c r="B28" s="22"/>
      <c r="C28" s="39"/>
      <c r="D28" s="12"/>
      <c r="E28" s="12"/>
      <c r="F28" s="12"/>
      <c r="G28" s="12"/>
      <c r="H28" s="12"/>
      <c r="I28" s="12"/>
      <c r="J28" s="12"/>
      <c r="K28" s="63"/>
      <c r="L28" s="12"/>
      <c r="M28" s="10"/>
    </row>
    <row r="29" spans="1:15" ht="19.05" customHeight="1">
      <c r="A29" s="40"/>
      <c r="B29" s="41" t="s">
        <v>1</v>
      </c>
      <c r="C29" s="12" t="s">
        <v>10</v>
      </c>
      <c r="D29" s="12"/>
      <c r="E29" s="12"/>
      <c r="F29" s="12"/>
      <c r="G29" s="12"/>
      <c r="H29" s="12"/>
      <c r="I29" s="12"/>
      <c r="J29" s="24" t="s">
        <v>1</v>
      </c>
      <c r="K29" s="63">
        <f>K10*K11/10</f>
        <v>0.38</v>
      </c>
      <c r="L29" s="12"/>
      <c r="M29" s="10"/>
    </row>
    <row r="30" spans="1:15" ht="19.05" customHeight="1">
      <c r="A30" s="42"/>
      <c r="B30" s="41" t="s">
        <v>11</v>
      </c>
      <c r="C30" s="12" t="s">
        <v>12</v>
      </c>
      <c r="D30" s="12"/>
      <c r="E30" s="12"/>
      <c r="F30" s="12"/>
      <c r="G30" s="12"/>
      <c r="H30" s="12"/>
      <c r="I30" s="12"/>
      <c r="J30" s="24" t="s">
        <v>11</v>
      </c>
      <c r="K30" s="57">
        <v>1</v>
      </c>
      <c r="L30" s="12"/>
      <c r="M30" s="10"/>
    </row>
    <row r="31" spans="1:15" ht="19.05" customHeight="1">
      <c r="A31" s="43"/>
      <c r="B31" s="44" t="s">
        <v>36</v>
      </c>
      <c r="C31" s="12" t="s">
        <v>13</v>
      </c>
      <c r="D31" s="12"/>
      <c r="E31" s="12"/>
      <c r="F31" s="12"/>
      <c r="G31" s="12"/>
      <c r="H31" s="12"/>
      <c r="I31" s="12"/>
      <c r="J31" s="84" t="s">
        <v>36</v>
      </c>
      <c r="K31" s="57">
        <f>K11</f>
        <v>2</v>
      </c>
      <c r="L31" s="12"/>
      <c r="M31" s="10"/>
    </row>
    <row r="32" spans="1:15" ht="19.05" customHeight="1">
      <c r="A32" s="43"/>
      <c r="B32" s="45"/>
      <c r="C32" s="12"/>
      <c r="D32" s="12"/>
      <c r="E32" s="12"/>
      <c r="F32" s="12"/>
      <c r="G32" s="12"/>
      <c r="H32" s="12"/>
      <c r="I32" s="12"/>
      <c r="J32" s="84"/>
      <c r="K32" s="57"/>
      <c r="L32" s="12"/>
      <c r="M32" s="10"/>
    </row>
    <row r="33" spans="1:19" ht="19.05" customHeight="1">
      <c r="A33" s="42"/>
      <c r="B33" s="45"/>
      <c r="C33" s="12"/>
      <c r="D33" s="12"/>
      <c r="E33" s="12"/>
      <c r="F33" s="12"/>
      <c r="G33" s="12"/>
      <c r="H33" s="12"/>
      <c r="I33" s="12"/>
      <c r="J33" s="46"/>
      <c r="K33" s="57"/>
      <c r="L33" s="12"/>
      <c r="M33" s="10"/>
      <c r="O33" s="85"/>
      <c r="P33" s="85"/>
      <c r="Q33" s="85"/>
      <c r="R33" s="85"/>
      <c r="S33" s="85"/>
    </row>
    <row r="34" spans="1:19" ht="19.05" customHeight="1">
      <c r="A34" s="47"/>
      <c r="B34" s="44" t="s">
        <v>14</v>
      </c>
      <c r="C34" s="48" t="s">
        <v>35</v>
      </c>
      <c r="D34" s="12"/>
      <c r="E34" s="12"/>
      <c r="F34" s="12"/>
      <c r="G34" s="12"/>
      <c r="H34" s="12"/>
      <c r="I34" s="12"/>
      <c r="J34" s="32" t="s">
        <v>14</v>
      </c>
      <c r="K34" s="72">
        <v>0.182</v>
      </c>
      <c r="L34" s="12"/>
      <c r="M34" s="10"/>
      <c r="O34" s="85"/>
      <c r="P34" s="85"/>
      <c r="Q34" s="85"/>
      <c r="R34" s="85"/>
      <c r="S34" s="85"/>
    </row>
    <row r="35" spans="1:19" ht="19.05" customHeight="1">
      <c r="A35" s="47"/>
      <c r="B35" s="44"/>
      <c r="C35" s="48"/>
      <c r="D35" s="12"/>
      <c r="E35" s="12"/>
      <c r="F35" s="12"/>
      <c r="G35" s="12"/>
      <c r="H35" s="12"/>
      <c r="I35" s="12"/>
      <c r="J35" s="32"/>
      <c r="K35" s="94"/>
      <c r="L35" s="12"/>
      <c r="M35" s="10"/>
      <c r="O35" s="85"/>
      <c r="P35" s="85"/>
      <c r="Q35" s="85"/>
      <c r="R35" s="85"/>
      <c r="S35" s="85"/>
    </row>
    <row r="36" spans="1:19" ht="15.6" customHeight="1">
      <c r="A36" s="47"/>
      <c r="B36" s="26" t="s">
        <v>15</v>
      </c>
      <c r="C36" s="49" t="s">
        <v>62</v>
      </c>
      <c r="D36" s="49"/>
      <c r="E36" s="12"/>
      <c r="F36" s="12"/>
      <c r="G36" s="12"/>
      <c r="H36" s="12"/>
      <c r="I36" s="87"/>
      <c r="J36" s="80" t="s">
        <v>15</v>
      </c>
      <c r="K36" s="73">
        <v>0.8</v>
      </c>
      <c r="L36" s="12"/>
      <c r="M36" s="10"/>
      <c r="O36" s="85"/>
      <c r="P36" s="88">
        <v>1</v>
      </c>
      <c r="Q36" s="85"/>
      <c r="R36" s="85"/>
      <c r="S36" s="85"/>
    </row>
    <row r="37" spans="1:19" ht="11.4" customHeight="1">
      <c r="A37" s="47"/>
      <c r="B37" s="26"/>
      <c r="C37" s="49" t="s">
        <v>63</v>
      </c>
      <c r="D37" s="49"/>
      <c r="E37" s="12"/>
      <c r="F37" s="12"/>
      <c r="G37" s="12"/>
      <c r="H37" s="12"/>
      <c r="I37" s="87"/>
      <c r="J37" s="80"/>
      <c r="K37" s="91"/>
      <c r="L37" s="12"/>
      <c r="M37" s="10"/>
      <c r="O37" s="85"/>
      <c r="P37" s="89">
        <v>0.9</v>
      </c>
      <c r="Q37" s="85"/>
      <c r="R37" s="85"/>
      <c r="S37" s="85"/>
    </row>
    <row r="38" spans="1:19" ht="19.05" customHeight="1">
      <c r="A38" s="47"/>
      <c r="B38" s="26"/>
      <c r="C38" s="49"/>
      <c r="D38" s="49"/>
      <c r="E38" s="12"/>
      <c r="F38" s="12"/>
      <c r="G38" s="12"/>
      <c r="H38" s="12"/>
      <c r="I38" s="87"/>
      <c r="J38" s="80"/>
      <c r="K38" s="91"/>
      <c r="L38" s="12"/>
      <c r="M38" s="10"/>
      <c r="O38" s="85"/>
      <c r="P38" s="89">
        <v>0.8</v>
      </c>
      <c r="Q38" s="85"/>
      <c r="R38" s="85"/>
      <c r="S38" s="85"/>
    </row>
    <row r="39" spans="1:19" ht="19.05" customHeight="1">
      <c r="B39" s="50" t="s">
        <v>16</v>
      </c>
      <c r="C39" s="35" t="s">
        <v>37</v>
      </c>
      <c r="D39" s="35"/>
      <c r="E39" s="35"/>
      <c r="F39" s="35"/>
      <c r="G39" s="35"/>
      <c r="H39" s="35"/>
      <c r="I39" s="35"/>
      <c r="J39" s="36" t="s">
        <v>16</v>
      </c>
      <c r="K39" s="64">
        <f>0.65*K34*K36*(K30/K29)*(1-(0.015*K31))</f>
        <v>0.24158105263157895</v>
      </c>
      <c r="L39" s="12"/>
      <c r="M39" s="10"/>
      <c r="O39" s="85"/>
      <c r="Q39" s="85"/>
      <c r="R39" s="85"/>
      <c r="S39" s="85"/>
    </row>
    <row r="40" spans="1:19" ht="19.05" customHeight="1">
      <c r="B40" s="50"/>
      <c r="C40" s="35"/>
      <c r="D40" s="35"/>
      <c r="E40" s="35"/>
      <c r="F40" s="35"/>
      <c r="G40" s="35"/>
      <c r="H40" s="35"/>
      <c r="I40" s="35"/>
      <c r="J40" s="36"/>
      <c r="K40" s="64"/>
      <c r="L40" s="12"/>
      <c r="M40" s="10"/>
      <c r="O40" s="85"/>
      <c r="P40" s="85"/>
      <c r="Q40" s="85"/>
      <c r="R40" s="85"/>
      <c r="S40" s="85"/>
    </row>
    <row r="41" spans="1:19" ht="13.8" customHeight="1">
      <c r="B41" s="37"/>
      <c r="C41" s="38" t="s">
        <v>45</v>
      </c>
      <c r="D41" s="15"/>
      <c r="E41" s="15"/>
      <c r="F41" s="15"/>
      <c r="G41" s="15"/>
      <c r="H41" s="15"/>
      <c r="I41" s="15"/>
      <c r="J41" s="15"/>
      <c r="K41" s="92"/>
      <c r="L41" s="15"/>
      <c r="M41" s="16"/>
      <c r="N41" s="13"/>
      <c r="O41" s="86"/>
      <c r="P41" s="85"/>
      <c r="Q41" s="85"/>
      <c r="R41" s="85"/>
      <c r="S41" s="85"/>
    </row>
    <row r="42" spans="1:19" ht="13.8" customHeight="1">
      <c r="B42" s="76"/>
      <c r="C42" s="77"/>
      <c r="D42" s="78"/>
      <c r="E42" s="78"/>
      <c r="F42" s="78"/>
      <c r="G42" s="78"/>
      <c r="H42" s="78"/>
      <c r="I42" s="78"/>
      <c r="J42" s="78"/>
      <c r="K42" s="93"/>
      <c r="L42" s="78"/>
      <c r="M42" s="79"/>
      <c r="N42" s="13"/>
      <c r="O42" s="86"/>
      <c r="P42" s="85"/>
      <c r="Q42" s="85"/>
      <c r="R42" s="85"/>
      <c r="S42" s="85"/>
    </row>
    <row r="43" spans="1:19" ht="19.05" customHeight="1">
      <c r="B43" s="51" t="s">
        <v>38</v>
      </c>
      <c r="C43" s="52" t="s">
        <v>17</v>
      </c>
      <c r="D43" s="12"/>
      <c r="E43" s="12"/>
      <c r="F43" s="12"/>
      <c r="G43" s="12"/>
      <c r="H43" s="12"/>
      <c r="I43" s="12"/>
      <c r="J43" s="46"/>
      <c r="K43" s="27"/>
      <c r="L43" s="12"/>
      <c r="M43" s="10"/>
      <c r="O43" s="85"/>
      <c r="P43" s="85"/>
      <c r="Q43" s="85"/>
      <c r="R43" s="85"/>
      <c r="S43" s="85"/>
    </row>
    <row r="44" spans="1:19" ht="19.05" customHeight="1">
      <c r="B44" s="2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0"/>
      <c r="O44" s="85"/>
      <c r="P44" s="85"/>
      <c r="Q44" s="85"/>
      <c r="R44" s="85"/>
      <c r="S44" s="85"/>
    </row>
    <row r="45" spans="1:19" ht="19.05" customHeight="1">
      <c r="B45" s="22"/>
      <c r="C45" s="12"/>
      <c r="D45" s="12"/>
      <c r="E45" s="12"/>
      <c r="F45" s="12"/>
      <c r="G45" s="12"/>
      <c r="H45" s="12"/>
      <c r="I45" s="53" t="s">
        <v>6</v>
      </c>
      <c r="J45" s="54" t="s">
        <v>18</v>
      </c>
      <c r="K45" s="67">
        <f>K21/K39</f>
        <v>0.9931694163630409</v>
      </c>
      <c r="L45" s="96" t="str">
        <f>IF(K45&gt;1.3,"Non liquefacibile!","Liquefacibile!?")</f>
        <v>Liquefacibile!?</v>
      </c>
      <c r="M45" s="97"/>
      <c r="O45" s="85"/>
      <c r="P45" s="85"/>
      <c r="Q45" s="85"/>
      <c r="R45" s="85"/>
      <c r="S45" s="85"/>
    </row>
    <row r="46" spans="1:19" ht="19.05" customHeight="1">
      <c r="B46" s="22"/>
      <c r="C46" s="12"/>
      <c r="D46" s="12"/>
      <c r="E46" s="12"/>
      <c r="F46" s="12"/>
      <c r="G46" s="12"/>
      <c r="H46" s="12"/>
      <c r="I46" s="53" t="s">
        <v>24</v>
      </c>
      <c r="J46" s="54" t="s">
        <v>19</v>
      </c>
      <c r="K46" s="68">
        <f>K22/K39</f>
        <v>1.563875208668462</v>
      </c>
      <c r="L46" s="96" t="str">
        <f>IF(K46&gt;1.3,"Non liquefacibile!","Liquefacibile!?")</f>
        <v>Non liquefacibile!</v>
      </c>
      <c r="M46" s="97"/>
      <c r="O46" s="85"/>
      <c r="P46" s="85"/>
      <c r="Q46" s="85"/>
      <c r="R46" s="85"/>
      <c r="S46" s="85"/>
    </row>
    <row r="47" spans="1:19" ht="19.05" customHeight="1">
      <c r="B47" s="22"/>
      <c r="C47" s="12"/>
      <c r="D47" s="12"/>
      <c r="E47" s="12"/>
      <c r="F47" s="12"/>
      <c r="G47" s="12"/>
      <c r="H47" s="12"/>
      <c r="I47" s="53" t="s">
        <v>22</v>
      </c>
      <c r="J47" s="54" t="s">
        <v>23</v>
      </c>
      <c r="K47" s="69">
        <f>K23/K39</f>
        <v>2.8195360202027029</v>
      </c>
      <c r="L47" s="96" t="str">
        <f>IF(K47&gt;1.3,"Non liquefacibile!","Liquefacibile!?")</f>
        <v>Non liquefacibile!</v>
      </c>
      <c r="M47" s="97"/>
      <c r="O47" s="85"/>
      <c r="P47" s="85"/>
      <c r="Q47" s="85"/>
      <c r="R47" s="85"/>
      <c r="S47" s="85"/>
    </row>
    <row r="48" spans="1:19" ht="19.05" customHeight="1">
      <c r="B48" s="22"/>
      <c r="C48" s="12"/>
      <c r="D48" s="12"/>
      <c r="E48" s="12"/>
      <c r="F48" s="12"/>
      <c r="G48" s="12"/>
      <c r="H48" s="12"/>
      <c r="I48" s="53" t="s">
        <v>51</v>
      </c>
      <c r="J48" s="54" t="s">
        <v>39</v>
      </c>
      <c r="K48" s="68">
        <f>K24/K39</f>
        <v>8.3702252391299101</v>
      </c>
      <c r="L48" s="96" t="str">
        <f>IF(K48&gt;1.3,"Non liquefacibile!","Liquefacibile!?")</f>
        <v>Non liquefacibile!</v>
      </c>
      <c r="M48" s="97"/>
    </row>
    <row r="49" spans="2:13" ht="10.199999999999999" customHeight="1">
      <c r="B49" s="22"/>
      <c r="C49" s="12"/>
      <c r="D49" s="12"/>
      <c r="E49" s="12"/>
      <c r="F49" s="12"/>
      <c r="G49" s="12"/>
      <c r="H49" s="12"/>
      <c r="I49" s="12"/>
      <c r="J49" s="54"/>
      <c r="K49" s="65"/>
      <c r="L49" s="12"/>
      <c r="M49" s="10"/>
    </row>
    <row r="50" spans="2:13" ht="9" customHeight="1"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3"/>
    </row>
    <row r="51" spans="2:13">
      <c r="K51" s="2"/>
    </row>
    <row r="52" spans="2:13">
      <c r="K52" s="2"/>
    </row>
    <row r="53" spans="2:13">
      <c r="K53" s="2"/>
    </row>
    <row r="54" spans="2:13">
      <c r="K54" s="2"/>
    </row>
    <row r="55" spans="2:13">
      <c r="K55" s="2"/>
    </row>
    <row r="56" spans="2:13">
      <c r="K56" s="2"/>
    </row>
    <row r="57" spans="2:13">
      <c r="K57" s="2"/>
    </row>
    <row r="58" spans="2:13">
      <c r="K58" s="2"/>
    </row>
    <row r="59" spans="2:13">
      <c r="K59" s="2"/>
    </row>
    <row r="60" spans="2:13">
      <c r="K60" s="2"/>
    </row>
    <row r="61" spans="2:13">
      <c r="K61" s="2"/>
    </row>
    <row r="62" spans="2:13">
      <c r="K62" s="2"/>
    </row>
    <row r="63" spans="2:13">
      <c r="K63" s="2"/>
    </row>
    <row r="64" spans="2:13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  <row r="89" spans="11:11">
      <c r="K89" s="2"/>
    </row>
    <row r="90" spans="11:11">
      <c r="K90" s="2"/>
    </row>
    <row r="91" spans="11:11">
      <c r="K91" s="2"/>
    </row>
    <row r="92" spans="11:11">
      <c r="K92" s="2"/>
    </row>
    <row r="93" spans="11:11">
      <c r="K93" s="2"/>
    </row>
    <row r="94" spans="11:11">
      <c r="K94" s="2"/>
    </row>
    <row r="95" spans="11:11">
      <c r="K95" s="2"/>
    </row>
    <row r="96" spans="11:11">
      <c r="K96" s="2"/>
    </row>
    <row r="97" spans="11:11">
      <c r="K97" s="2"/>
    </row>
    <row r="98" spans="11:11">
      <c r="K98" s="2"/>
    </row>
    <row r="99" spans="11:11">
      <c r="K99" s="2"/>
    </row>
    <row r="100" spans="11:11">
      <c r="K100" s="2"/>
    </row>
    <row r="101" spans="11:11">
      <c r="K101" s="2"/>
    </row>
    <row r="102" spans="11:11">
      <c r="K102" s="2"/>
    </row>
    <row r="103" spans="11:11">
      <c r="K103" s="2"/>
    </row>
    <row r="104" spans="11:11">
      <c r="K104" s="2"/>
    </row>
    <row r="105" spans="11:11">
      <c r="K105" s="2"/>
    </row>
    <row r="106" spans="11:11">
      <c r="K106" s="2"/>
    </row>
    <row r="107" spans="11:11">
      <c r="K107" s="2"/>
    </row>
    <row r="108" spans="11:11">
      <c r="K108" s="2"/>
    </row>
    <row r="109" spans="11:11">
      <c r="K109" s="2"/>
    </row>
    <row r="110" spans="11:11">
      <c r="K110" s="2"/>
    </row>
    <row r="111" spans="11:11">
      <c r="K111" s="2"/>
    </row>
    <row r="112" spans="11:11">
      <c r="K112" s="2"/>
    </row>
    <row r="113" spans="11:11">
      <c r="K113" s="2"/>
    </row>
    <row r="114" spans="11:11">
      <c r="K114" s="2"/>
    </row>
    <row r="115" spans="11:11">
      <c r="K115" s="2"/>
    </row>
    <row r="116" spans="11:11">
      <c r="K116" s="2"/>
    </row>
    <row r="117" spans="11:11">
      <c r="K117" s="2"/>
    </row>
    <row r="118" spans="11:11">
      <c r="K118" s="2"/>
    </row>
    <row r="119" spans="11:11">
      <c r="K119" s="2"/>
    </row>
    <row r="120" spans="11:11">
      <c r="K120" s="2"/>
    </row>
    <row r="121" spans="11:11">
      <c r="K121" s="66"/>
    </row>
    <row r="122" spans="11:11">
      <c r="K122" s="66"/>
    </row>
  </sheetData>
  <sheetProtection password="CEC4" sheet="1" objects="1" scenarios="1"/>
  <mergeCells count="4">
    <mergeCell ref="L48:M48"/>
    <mergeCell ref="L45:M45"/>
    <mergeCell ref="L46:M46"/>
    <mergeCell ref="L47:M47"/>
  </mergeCells>
  <phoneticPr fontId="0" type="noConversion"/>
  <dataValidations count="1">
    <dataValidation type="list" allowBlank="1" showInputMessage="1" showErrorMessage="1" promptTitle="Sr" sqref="K36:K38">
      <formula1>$P$36:$P$38</formula1>
    </dataValidation>
  </dataValidations>
  <printOptions horizontalCentered="1" gridLinesSet="0"/>
  <pageMargins left="0.78740157480314965" right="0.78740157480314965" top="0.98425196850393704" bottom="0.98425196850393704" header="0.51181102362204722" footer="0.51181102362204722"/>
  <pageSetup paperSize="272" scale="130" orientation="portrait" horizontalDpi="300" verticalDpi="300" r:id="rId1"/>
  <headerFooter alignWithMargins="0">
    <oddFooter>&amp;C&amp;"Arial,Corsivo"&amp;8Copyright F.R.</oddFooter>
  </headerFooter>
  <legacyDrawing r:id="rId2"/>
  <oleObjects>
    <oleObject progId="Equation.3" shapeId="1036" r:id="rId3"/>
    <oleObject progId="Equation.3" shapeId="1038" r:id="rId4"/>
    <oleObject progId="Equation.3" shapeId="1039" r:id="rId5"/>
    <oleObject progId="Equation.3" shapeId="1054" r:id="rId6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N39"/>
  <sheetViews>
    <sheetView workbookViewId="0">
      <selection activeCell="I10" sqref="I10"/>
    </sheetView>
  </sheetViews>
  <sheetFormatPr defaultRowHeight="13.2"/>
  <cols>
    <col min="1" max="1" width="8.88671875" style="99"/>
    <col min="2" max="2" width="5.5546875" style="99" customWidth="1"/>
    <col min="3" max="16384" width="8.88671875" style="99"/>
  </cols>
  <sheetData>
    <row r="1" spans="2:13" ht="13.8"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3" ht="13.8">
      <c r="B2" s="101" t="s">
        <v>65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8"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2:13" ht="13.8">
      <c r="B4" s="102" t="s">
        <v>40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2:13" ht="13.8"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7" spans="2:13">
      <c r="B7" s="101" t="s">
        <v>50</v>
      </c>
    </row>
    <row r="8" spans="2:13">
      <c r="B8" s="99" t="s">
        <v>49</v>
      </c>
    </row>
    <row r="11" spans="2:13">
      <c r="B11" s="103" t="s">
        <v>59</v>
      </c>
      <c r="C11" s="103"/>
      <c r="D11" s="103"/>
      <c r="E11" s="103"/>
      <c r="F11" s="103"/>
      <c r="G11" s="103"/>
      <c r="H11" s="103"/>
      <c r="I11" s="103"/>
      <c r="J11" s="103"/>
    </row>
    <row r="12" spans="2:13">
      <c r="B12" s="103" t="s">
        <v>61</v>
      </c>
    </row>
    <row r="14" spans="2:13">
      <c r="B14" s="104" t="s">
        <v>53</v>
      </c>
      <c r="C14" s="105" t="s">
        <v>52</v>
      </c>
      <c r="D14" s="106"/>
      <c r="E14" s="106"/>
      <c r="F14" s="106"/>
      <c r="G14" s="106"/>
      <c r="H14" s="106"/>
    </row>
    <row r="17" spans="2:12">
      <c r="B17" s="107" t="s">
        <v>54</v>
      </c>
      <c r="C17" s="106" t="s">
        <v>55</v>
      </c>
      <c r="D17" s="106"/>
      <c r="E17" s="106"/>
      <c r="F17" s="106"/>
      <c r="G17" s="106"/>
      <c r="H17" s="106"/>
    </row>
    <row r="18" spans="2:12">
      <c r="C18" s="99" t="s">
        <v>56</v>
      </c>
    </row>
    <row r="20" spans="2:12">
      <c r="B20" s="104" t="s">
        <v>34</v>
      </c>
      <c r="C20" s="108" t="s">
        <v>57</v>
      </c>
      <c r="D20" s="108"/>
      <c r="E20" s="108"/>
      <c r="F20" s="109"/>
    </row>
    <row r="21" spans="2:12">
      <c r="B21" s="103"/>
      <c r="C21" s="103"/>
      <c r="D21" s="103"/>
      <c r="E21" s="103"/>
    </row>
    <row r="22" spans="2:12">
      <c r="B22" s="110" t="s">
        <v>0</v>
      </c>
      <c r="C22" s="108" t="s">
        <v>58</v>
      </c>
      <c r="D22" s="111"/>
      <c r="E22" s="111"/>
      <c r="F22" s="111"/>
      <c r="G22" s="111"/>
      <c r="H22" s="111"/>
      <c r="I22" s="111"/>
      <c r="J22" s="112"/>
      <c r="K22" s="98"/>
      <c r="L22" s="113"/>
    </row>
    <row r="24" spans="2:12">
      <c r="B24" s="104"/>
    </row>
    <row r="25" spans="2:12">
      <c r="B25" s="103"/>
    </row>
    <row r="39" spans="2:14">
      <c r="B39" s="114" t="s">
        <v>60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</row>
  </sheetData>
  <sheetProtection password="CEC4" sheet="1" objects="1" scenarios="1"/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</vt:i4>
      </vt:variant>
    </vt:vector>
  </HeadingPairs>
  <TitlesOfParts>
    <vt:vector size="17" baseType="lpstr">
      <vt:lpstr>Terreni coerenti e incoerenti</vt:lpstr>
      <vt:lpstr>NOTA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  <vt:lpstr>'Terreni coerenti e incoerenti'!Area_stampa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Fabio ROSSI</dc:creator>
  <cp:lastModifiedBy>manager</cp:lastModifiedBy>
  <cp:lastPrinted>2022-05-14T14:10:45Z</cp:lastPrinted>
  <dcterms:created xsi:type="dcterms:W3CDTF">2022-03-13T14:59:04Z</dcterms:created>
  <dcterms:modified xsi:type="dcterms:W3CDTF">2022-05-14T14:13:36Z</dcterms:modified>
</cp:coreProperties>
</file>